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ota\Documents\"/>
    </mc:Choice>
  </mc:AlternateContent>
  <xr:revisionPtr revIDLastSave="0" documentId="8_{9399C0C5-DA60-4113-BB89-506FA60879EA}" xr6:coauthVersionLast="47" xr6:coauthVersionMax="47" xr10:uidLastSave="{00000000-0000-0000-0000-000000000000}"/>
  <bookViews>
    <workbookView xWindow="-120" yWindow="-120" windowWidth="29040" windowHeight="16440" xr2:uid="{7CCB1A6F-BF3A-42CE-9FD8-667D96A86F20}"/>
  </bookViews>
  <sheets>
    <sheet name="FINAL" sheetId="8" r:id="rId1"/>
  </sheets>
  <definedNames>
    <definedName name="_xlnm.Print_Titles" localSheetId="0">FINAL!$17:$18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8" l="1"/>
  <c r="H158" i="8" l="1"/>
  <c r="I157" i="8"/>
  <c r="E158" i="8"/>
  <c r="D158" i="8"/>
  <c r="I110" i="8" l="1"/>
  <c r="I109" i="8"/>
  <c r="I108" i="8"/>
  <c r="B2" i="8" l="1"/>
  <c r="E121" i="8"/>
  <c r="D121" i="8"/>
  <c r="H121" i="8"/>
  <c r="I120" i="8"/>
  <c r="I119" i="8"/>
  <c r="F111" i="8" l="1"/>
  <c r="D111" i="8"/>
  <c r="H111" i="8"/>
  <c r="I107" i="8"/>
  <c r="I106" i="8"/>
  <c r="I111" i="8" l="1"/>
  <c r="E196" i="8"/>
  <c r="D196" i="8"/>
  <c r="E204" i="8"/>
  <c r="D204" i="8"/>
  <c r="E178" i="8"/>
  <c r="D36" i="8"/>
  <c r="E36" i="8"/>
  <c r="E188" i="8"/>
  <c r="D188" i="8"/>
  <c r="E170" i="8"/>
  <c r="D170" i="8"/>
  <c r="I156" i="8" l="1"/>
  <c r="H188" i="8" l="1"/>
  <c r="I187" i="8"/>
  <c r="H153" i="8" l="1"/>
  <c r="I152" i="8"/>
  <c r="E153" i="8"/>
  <c r="I151" i="8"/>
  <c r="I150" i="8"/>
  <c r="D153" i="8"/>
  <c r="H170" i="8"/>
  <c r="I169" i="8"/>
  <c r="I155" i="8" l="1"/>
  <c r="I195" i="8"/>
  <c r="H221" i="8" l="1"/>
  <c r="D221" i="8"/>
  <c r="I220" i="8"/>
  <c r="I219" i="8"/>
  <c r="I217" i="8"/>
  <c r="H216" i="8"/>
  <c r="E216" i="8"/>
  <c r="D216" i="8"/>
  <c r="I214" i="8"/>
  <c r="I213" i="8"/>
  <c r="I212" i="8"/>
  <c r="H209" i="8"/>
  <c r="E209" i="8"/>
  <c r="D209" i="8"/>
  <c r="I208" i="8"/>
  <c r="I209" i="8" s="1"/>
  <c r="H204" i="8"/>
  <c r="I203" i="8"/>
  <c r="I202" i="8"/>
  <c r="I201" i="8"/>
  <c r="H200" i="8"/>
  <c r="E200" i="8"/>
  <c r="D200" i="8"/>
  <c r="I199" i="8"/>
  <c r="I198" i="8"/>
  <c r="I197" i="8"/>
  <c r="I194" i="8"/>
  <c r="I193" i="8"/>
  <c r="I192" i="8"/>
  <c r="H191" i="8"/>
  <c r="H196" i="8" s="1"/>
  <c r="I190" i="8"/>
  <c r="I189" i="8"/>
  <c r="I186" i="8"/>
  <c r="I185" i="8"/>
  <c r="I184" i="8"/>
  <c r="I183" i="8"/>
  <c r="I182" i="8"/>
  <c r="I181" i="8"/>
  <c r="I180" i="8"/>
  <c r="I179" i="8"/>
  <c r="H178" i="8"/>
  <c r="D178" i="8"/>
  <c r="I177" i="8"/>
  <c r="I176" i="8"/>
  <c r="I175" i="8"/>
  <c r="I174" i="8"/>
  <c r="I173" i="8"/>
  <c r="I172" i="8"/>
  <c r="I171" i="8"/>
  <c r="I168" i="8"/>
  <c r="I167" i="8"/>
  <c r="I166" i="8"/>
  <c r="I165" i="8"/>
  <c r="I164" i="8"/>
  <c r="I163" i="8"/>
  <c r="I162" i="8"/>
  <c r="I161" i="8"/>
  <c r="I154" i="8"/>
  <c r="I158" i="8" s="1"/>
  <c r="I149" i="8"/>
  <c r="I148" i="8"/>
  <c r="I147" i="8"/>
  <c r="I146" i="8"/>
  <c r="I145" i="8"/>
  <c r="H144" i="8"/>
  <c r="E144" i="8"/>
  <c r="D144" i="8"/>
  <c r="I143" i="8"/>
  <c r="I142" i="8"/>
  <c r="I141" i="8"/>
  <c r="H140" i="8"/>
  <c r="D140" i="8"/>
  <c r="I139" i="8"/>
  <c r="I138" i="8"/>
  <c r="H137" i="8"/>
  <c r="E137" i="8"/>
  <c r="D137" i="8"/>
  <c r="I136" i="8"/>
  <c r="I135" i="8"/>
  <c r="I134" i="8"/>
  <c r="I133" i="8"/>
  <c r="I132" i="8"/>
  <c r="I131" i="8"/>
  <c r="H130" i="8"/>
  <c r="E130" i="8"/>
  <c r="D130" i="8"/>
  <c r="I129" i="8"/>
  <c r="I128" i="8"/>
  <c r="I127" i="8"/>
  <c r="I126" i="8"/>
  <c r="I125" i="8"/>
  <c r="I124" i="8"/>
  <c r="I122" i="8"/>
  <c r="I118" i="8"/>
  <c r="I117" i="8"/>
  <c r="I116" i="8"/>
  <c r="H115" i="8"/>
  <c r="E115" i="8"/>
  <c r="D115" i="8"/>
  <c r="I114" i="8"/>
  <c r="I113" i="8"/>
  <c r="I112" i="8"/>
  <c r="D105" i="8"/>
  <c r="I104" i="8"/>
  <c r="I103" i="8"/>
  <c r="H102" i="8"/>
  <c r="E102" i="8"/>
  <c r="D102" i="8"/>
  <c r="I101" i="8"/>
  <c r="I98" i="8"/>
  <c r="I102" i="8" s="1"/>
  <c r="H97" i="8"/>
  <c r="E97" i="8"/>
  <c r="D97" i="8"/>
  <c r="I96" i="8"/>
  <c r="I95" i="8"/>
  <c r="I94" i="8"/>
  <c r="I93" i="8"/>
  <c r="H92" i="8"/>
  <c r="I91" i="8"/>
  <c r="I90" i="8"/>
  <c r="H89" i="8"/>
  <c r="E89" i="8"/>
  <c r="D89" i="8"/>
  <c r="I88" i="8"/>
  <c r="I87" i="8"/>
  <c r="H86" i="8"/>
  <c r="E86" i="8"/>
  <c r="D86" i="8"/>
  <c r="I85" i="8"/>
  <c r="I86" i="8" s="1"/>
  <c r="H84" i="8"/>
  <c r="E84" i="8"/>
  <c r="D84" i="8"/>
  <c r="I83" i="8"/>
  <c r="I84" i="8" s="1"/>
  <c r="H82" i="8"/>
  <c r="E82" i="8"/>
  <c r="D82" i="8"/>
  <c r="I81" i="8"/>
  <c r="I82" i="8" s="1"/>
  <c r="H80" i="8"/>
  <c r="I79" i="8"/>
  <c r="I78" i="8"/>
  <c r="H77" i="8"/>
  <c r="E77" i="8"/>
  <c r="D77" i="8"/>
  <c r="I76" i="8"/>
  <c r="I75" i="8"/>
  <c r="H74" i="8"/>
  <c r="I73" i="8"/>
  <c r="I72" i="8"/>
  <c r="I70" i="8"/>
  <c r="H69" i="8"/>
  <c r="E69" i="8"/>
  <c r="D69" i="8"/>
  <c r="I66" i="8"/>
  <c r="I65" i="8"/>
  <c r="I64" i="8"/>
  <c r="I63" i="8"/>
  <c r="I62" i="8"/>
  <c r="H61" i="8"/>
  <c r="E61" i="8"/>
  <c r="D61" i="8"/>
  <c r="I60" i="8"/>
  <c r="I59" i="8"/>
  <c r="I58" i="8"/>
  <c r="I57" i="8"/>
  <c r="I55" i="8"/>
  <c r="I56" i="8" s="1"/>
  <c r="H54" i="8"/>
  <c r="E54" i="8"/>
  <c r="D54" i="8"/>
  <c r="I53" i="8"/>
  <c r="I49" i="8"/>
  <c r="I48" i="8"/>
  <c r="H47" i="8"/>
  <c r="E47" i="8"/>
  <c r="D47" i="8"/>
  <c r="I43" i="8"/>
  <c r="I47" i="8" s="1"/>
  <c r="I41" i="8"/>
  <c r="I40" i="8"/>
  <c r="H39" i="8"/>
  <c r="E39" i="8"/>
  <c r="D39" i="8"/>
  <c r="I37" i="8"/>
  <c r="I39" i="8" s="1"/>
  <c r="I35" i="8"/>
  <c r="I34" i="8"/>
  <c r="I32" i="8"/>
  <c r="I30" i="8"/>
  <c r="I29" i="8"/>
  <c r="I31" i="8" s="1"/>
  <c r="H28" i="8"/>
  <c r="E28" i="8"/>
  <c r="D28" i="8"/>
  <c r="I27" i="8"/>
  <c r="I25" i="8"/>
  <c r="E24" i="8"/>
  <c r="D24" i="8"/>
  <c r="I23" i="8"/>
  <c r="I22" i="8"/>
  <c r="H21" i="8"/>
  <c r="E21" i="8"/>
  <c r="D21" i="8"/>
  <c r="I20" i="8"/>
  <c r="I19" i="8"/>
  <c r="I42" i="8" l="1"/>
  <c r="I105" i="8"/>
  <c r="I115" i="8"/>
  <c r="I140" i="8"/>
  <c r="I170" i="8"/>
  <c r="I178" i="8"/>
  <c r="I188" i="8"/>
  <c r="I204" i="8"/>
  <c r="I74" i="8"/>
  <c r="I121" i="8"/>
  <c r="I153" i="8"/>
  <c r="I80" i="8"/>
  <c r="I92" i="8"/>
  <c r="I69" i="8"/>
  <c r="I89" i="8"/>
  <c r="I28" i="8"/>
  <c r="I36" i="8"/>
  <c r="I54" i="8"/>
  <c r="I200" i="8"/>
  <c r="I130" i="8"/>
  <c r="C5" i="8" s="1"/>
  <c r="E5" i="8" s="1"/>
  <c r="I137" i="8"/>
  <c r="I61" i="8"/>
  <c r="I216" i="8"/>
  <c r="I21" i="8"/>
  <c r="I191" i="8"/>
  <c r="I196" i="8" s="1"/>
  <c r="I144" i="8"/>
  <c r="I24" i="8"/>
  <c r="I77" i="8"/>
  <c r="I97" i="8"/>
  <c r="I221" i="8"/>
  <c r="C7" i="8" l="1"/>
  <c r="E7" i="8" s="1"/>
  <c r="C4" i="8"/>
  <c r="E4" i="8" s="1"/>
  <c r="E8" i="8" s="1"/>
  <c r="C6" i="8"/>
  <c r="E6" i="8" s="1"/>
  <c r="C11" i="8"/>
  <c r="E11" i="8" s="1"/>
  <c r="C10" i="8"/>
  <c r="E10" i="8" s="1"/>
  <c r="C13" i="8"/>
  <c r="E13" i="8" s="1"/>
  <c r="C12" i="8"/>
  <c r="E12" i="8" s="1"/>
  <c r="B17" i="8" l="1"/>
</calcChain>
</file>

<file path=xl/sharedStrings.xml><?xml version="1.0" encoding="utf-8"?>
<sst xmlns="http://schemas.openxmlformats.org/spreadsheetml/2006/main" count="342" uniqueCount="84">
  <si>
    <t>TOTAL</t>
  </si>
  <si>
    <t>DESCRIPTION</t>
  </si>
  <si>
    <t>SWITCH PUMP</t>
  </si>
  <si>
    <t>TOTAL PCS</t>
  </si>
  <si>
    <t>QTY/BOX</t>
  </si>
  <si>
    <t>TOTAL BOXES</t>
  </si>
  <si>
    <t>WAREHOUSE #</t>
  </si>
  <si>
    <t>TOTAL PALLETS</t>
  </si>
  <si>
    <t>LOOSE BOXES</t>
  </si>
  <si>
    <t>MODEL</t>
  </si>
  <si>
    <t>U-GZ-60ML</t>
  </si>
  <si>
    <t>C-SX-240ML</t>
  </si>
  <si>
    <t>A-SX-240ML</t>
  </si>
  <si>
    <t>W-GZ-240ML</t>
  </si>
  <si>
    <t>K-GZ-500ML</t>
  </si>
  <si>
    <t xml:space="preserve">PLASTIC BOTTLE </t>
  </si>
  <si>
    <t>PLASTIC BOTTLE</t>
  </si>
  <si>
    <t>L-GZ-500ML</t>
  </si>
  <si>
    <t>J-GZ-500ML</t>
  </si>
  <si>
    <t xml:space="preserve">SWITCH PUMP </t>
  </si>
  <si>
    <t>h-YY-L-131</t>
  </si>
  <si>
    <t>CLAMP PUMP</t>
  </si>
  <si>
    <t>j-YY-L-200</t>
  </si>
  <si>
    <t>k-YY-L-200</t>
  </si>
  <si>
    <t>Q-GZ-60ML</t>
  </si>
  <si>
    <t>FLAT CAP</t>
  </si>
  <si>
    <t>v-GZ-24/410</t>
  </si>
  <si>
    <t>V-GZ-240ML</t>
  </si>
  <si>
    <t>w-GZ-24/410</t>
  </si>
  <si>
    <t>n-GZ-24/410</t>
  </si>
  <si>
    <t>N-GZ-240ML</t>
  </si>
  <si>
    <t>O-GZ-240ML</t>
  </si>
  <si>
    <t>o-GZ-24/410</t>
  </si>
  <si>
    <t>I-GZ-500ML</t>
  </si>
  <si>
    <t>REMARKS</t>
  </si>
  <si>
    <t xml:space="preserve">PLASTIC BOOTLE  </t>
  </si>
  <si>
    <t>RY202-AAA24/410</t>
  </si>
  <si>
    <t>aaGZ24/410</t>
  </si>
  <si>
    <t>bbGZ24/410</t>
  </si>
  <si>
    <t>BB-GZ-240ML</t>
  </si>
  <si>
    <t>AA-GZ-240ML</t>
  </si>
  <si>
    <t>i-YY-L-170</t>
  </si>
  <si>
    <t>a-YY-L-130</t>
  </si>
  <si>
    <t>b-YY-L-140</t>
  </si>
  <si>
    <t>c-YY-L-163</t>
  </si>
  <si>
    <t xml:space="preserve">SWITCH PUMP     </t>
  </si>
  <si>
    <t xml:space="preserve">PLASTIC BOTTLE  </t>
  </si>
  <si>
    <t xml:space="preserve">SWITCH PUMP      </t>
  </si>
  <si>
    <t xml:space="preserve">FLAT CAP                   </t>
  </si>
  <si>
    <t xml:space="preserve">FLAT CAP                    </t>
  </si>
  <si>
    <t xml:space="preserve">FLAT CAP </t>
  </si>
  <si>
    <t xml:space="preserve">CLAMP PUMP </t>
  </si>
  <si>
    <t>u-GZ-20/410</t>
  </si>
  <si>
    <t>SCREW PUMP</t>
  </si>
  <si>
    <t>I-GZ-L-170</t>
  </si>
  <si>
    <t>D-SX-240ML</t>
  </si>
  <si>
    <t>GOG</t>
  </si>
  <si>
    <t>H-GZ-250ML</t>
  </si>
  <si>
    <t>f-GZ-L-129</t>
  </si>
  <si>
    <t>e-GZ-L-123</t>
  </si>
  <si>
    <t>X-YY-60ML</t>
  </si>
  <si>
    <t>k-ST-L200</t>
  </si>
  <si>
    <t>d-YY-L-175</t>
  </si>
  <si>
    <t>500 ML</t>
  </si>
  <si>
    <t>60 ML</t>
  </si>
  <si>
    <t>SUMMARY</t>
  </si>
  <si>
    <t>250  ML</t>
  </si>
  <si>
    <t xml:space="preserve">240 ML </t>
  </si>
  <si>
    <t>OLYMPIC WRHSE</t>
  </si>
  <si>
    <t>GOG WRHSE</t>
  </si>
  <si>
    <t>q-GZ-20/415</t>
  </si>
  <si>
    <t>G-GZ-500ML</t>
  </si>
  <si>
    <t>x-YY-20/410</t>
  </si>
  <si>
    <t>O-GZ-60ML</t>
  </si>
  <si>
    <t>o-GZ-20/410</t>
  </si>
  <si>
    <t>GOG/OLYMP</t>
  </si>
  <si>
    <t>B-YY-60ML</t>
  </si>
  <si>
    <t>X-YY &amp; B-YY</t>
  </si>
  <si>
    <t>b-YY-20/410</t>
  </si>
  <si>
    <t>l-YY-L-200</t>
  </si>
  <si>
    <t>B-SX-240ML</t>
  </si>
  <si>
    <t>Total Bottles:</t>
  </si>
  <si>
    <t>Total Caps and Pumps:</t>
  </si>
  <si>
    <t>BOXES / PALLETS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</si>
</sst>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ont="1" applyFill="1" applyBorder="1" applyAlignment="1">
      <alignment horizontal="center"/>
    </xf>
    <xf numFmtId="0" fontId="1" fillId="0" borderId="0" xfId="0" applyFont="1"/>
    <xf numFmtId="0" fontId="1" fillId="0" borderId="9" xfId="0" applyFont="1" applyBorder="1"/>
    <xf numFmtId="0" fontId="0" fillId="0" borderId="0" xfId="0" applyFont="1"/>
    <xf numFmtId="0" fontId="0" fillId="0" borderId="0" xfId="0" applyFont="1" applyFill="1" applyBorder="1"/>
    <xf numFmtId="0" fontId="0" fillId="0" borderId="0" xfId="0" applyFont="1" applyAlignment="1">
      <alignment horizontal="center"/>
    </xf>
    <xf numFmtId="0" fontId="0" fillId="0" borderId="0" xfId="0" applyFont="1" applyFill="1"/>
    <xf numFmtId="0" fontId="1" fillId="0" borderId="0" xfId="0" applyFont="1" applyAlignment="1">
      <alignment horizontal="center"/>
    </xf>
    <xf numFmtId="0" fontId="0" fillId="0" borderId="0" xfId="0" applyFont="1" applyBorder="1"/>
    <xf numFmtId="14" fontId="0" fillId="0" borderId="0" xfId="0" applyNumberFormat="1" applyFont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8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64" fontId="0" fillId="0" borderId="0" xfId="1" applyNumberFormat="1" applyFont="1"/>
    <xf numFmtId="0" fontId="1" fillId="0" borderId="8" xfId="0" applyFont="1" applyBorder="1"/>
    <xf numFmtId="0" fontId="1" fillId="0" borderId="4" xfId="0" applyFont="1" applyBorder="1" applyAlignment="1">
      <alignment horizontal="center" wrapText="1"/>
    </xf>
    <xf numFmtId="0" fontId="1" fillId="2" borderId="4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1" fillId="2" borderId="4" xfId="0" applyFont="1" applyFill="1" applyBorder="1"/>
    <xf numFmtId="0" fontId="1" fillId="0" borderId="0" xfId="0" applyFont="1" applyFill="1" applyBorder="1" applyAlignment="1">
      <alignment horizontal="center" wrapText="1"/>
    </xf>
    <xf numFmtId="0" fontId="4" fillId="0" borderId="14" xfId="0" applyFont="1" applyBorder="1"/>
    <xf numFmtId="0" fontId="0" fillId="0" borderId="2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14" xfId="0" applyFont="1" applyBorder="1"/>
    <xf numFmtId="0" fontId="4" fillId="2" borderId="7" xfId="0" applyFont="1" applyFill="1" applyBorder="1"/>
    <xf numFmtId="0" fontId="4" fillId="2" borderId="8" xfId="0" applyFont="1" applyFill="1" applyBorder="1"/>
    <xf numFmtId="0" fontId="6" fillId="0" borderId="14" xfId="0" applyFont="1" applyBorder="1"/>
    <xf numFmtId="0" fontId="6" fillId="0" borderId="5" xfId="0" applyFont="1" applyBorder="1" applyAlignment="1">
      <alignment horizontal="center"/>
    </xf>
    <xf numFmtId="0" fontId="6" fillId="0" borderId="0" xfId="0" applyFont="1" applyFill="1" applyBorder="1"/>
    <xf numFmtId="0" fontId="6" fillId="0" borderId="0" xfId="0" applyFont="1"/>
    <xf numFmtId="164" fontId="0" fillId="0" borderId="5" xfId="1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4" fillId="0" borderId="15" xfId="0" applyFont="1" applyBorder="1"/>
    <xf numFmtId="0" fontId="7" fillId="0" borderId="8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14" fontId="8" fillId="0" borderId="4" xfId="0" applyNumberFormat="1" applyFont="1" applyBorder="1" applyAlignment="1">
      <alignment horizontal="center" wrapText="1"/>
    </xf>
    <xf numFmtId="164" fontId="1" fillId="0" borderId="5" xfId="1" applyNumberFormat="1" applyFont="1" applyBorder="1"/>
    <xf numFmtId="0" fontId="1" fillId="2" borderId="11" xfId="0" applyFont="1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6" xfId="0" applyFont="1" applyBorder="1"/>
    <xf numFmtId="0" fontId="1" fillId="0" borderId="16" xfId="0" applyFont="1" applyBorder="1" applyAlignment="1">
      <alignment wrapText="1"/>
    </xf>
    <xf numFmtId="0" fontId="1" fillId="0" borderId="3" xfId="0" applyFont="1" applyBorder="1" applyAlignment="1">
      <alignment horizontal="center" wrapText="1"/>
    </xf>
    <xf numFmtId="0" fontId="0" fillId="0" borderId="1" xfId="0" applyBorder="1"/>
    <xf numFmtId="164" fontId="0" fillId="0" borderId="2" xfId="1" applyNumberFormat="1" applyFont="1" applyBorder="1"/>
    <xf numFmtId="0" fontId="0" fillId="0" borderId="5" xfId="0" applyBorder="1"/>
    <xf numFmtId="164" fontId="0" fillId="0" borderId="14" xfId="1" applyNumberFormat="1" applyFont="1" applyBorder="1"/>
    <xf numFmtId="164" fontId="0" fillId="0" borderId="14" xfId="1" applyNumberFormat="1" applyFont="1" applyBorder="1" applyAlignment="1">
      <alignment horizontal="center"/>
    </xf>
    <xf numFmtId="164" fontId="0" fillId="0" borderId="14" xfId="1" applyNumberFormat="1" applyFont="1" applyBorder="1" applyAlignment="1">
      <alignment horizontal="right"/>
    </xf>
    <xf numFmtId="0" fontId="0" fillId="0" borderId="3" xfId="0" applyBorder="1"/>
    <xf numFmtId="164" fontId="0" fillId="0" borderId="16" xfId="1" applyNumberFormat="1" applyFont="1" applyBorder="1"/>
    <xf numFmtId="164" fontId="0" fillId="0" borderId="3" xfId="1" applyNumberFormat="1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4" fontId="1" fillId="0" borderId="8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/>
    </xf>
    <xf numFmtId="0" fontId="4" fillId="0" borderId="0" xfId="0" applyFont="1"/>
    <xf numFmtId="0" fontId="0" fillId="2" borderId="8" xfId="0" applyFill="1" applyBorder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0" fillId="2" borderId="9" xfId="0" applyFill="1" applyBorder="1"/>
    <xf numFmtId="0" fontId="0" fillId="2" borderId="10" xfId="0" applyFill="1" applyBorder="1"/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0" fillId="2" borderId="4" xfId="0" applyFill="1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14" xfId="0" applyFill="1" applyBorder="1"/>
    <xf numFmtId="0" fontId="0" fillId="0" borderId="5" xfId="0" applyFill="1" applyBorder="1" applyAlignment="1">
      <alignment horizontal="center"/>
    </xf>
    <xf numFmtId="0" fontId="5" fillId="3" borderId="14" xfId="0" applyFont="1" applyFill="1" applyBorder="1"/>
    <xf numFmtId="0" fontId="5" fillId="3" borderId="0" xfId="0" applyFont="1" applyFill="1"/>
    <xf numFmtId="0" fontId="0" fillId="3" borderId="5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3" borderId="14" xfId="0" applyFill="1" applyBorder="1"/>
    <xf numFmtId="0" fontId="0" fillId="3" borderId="0" xfId="0" applyFill="1"/>
    <xf numFmtId="0" fontId="0" fillId="3" borderId="2" xfId="0" applyFill="1" applyBorder="1"/>
    <xf numFmtId="0" fontId="0" fillId="3" borderId="13" xfId="0" applyFill="1" applyBorder="1"/>
    <xf numFmtId="0" fontId="7" fillId="3" borderId="6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4" fillId="3" borderId="2" xfId="0" applyFont="1" applyFill="1" applyBorder="1"/>
    <xf numFmtId="0" fontId="4" fillId="3" borderId="13" xfId="0" applyFont="1" applyFill="1" applyBorder="1"/>
    <xf numFmtId="0" fontId="1" fillId="3" borderId="5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0" fillId="3" borderId="14" xfId="0" applyFill="1" applyBorder="1" applyAlignment="1">
      <alignment horizontal="left"/>
    </xf>
    <xf numFmtId="0" fontId="9" fillId="3" borderId="5" xfId="0" applyFont="1" applyFill="1" applyBorder="1" applyAlignment="1">
      <alignment horizontal="center"/>
    </xf>
    <xf numFmtId="0" fontId="4" fillId="3" borderId="14" xfId="0" applyFont="1" applyFill="1" applyBorder="1"/>
    <xf numFmtId="0" fontId="4" fillId="3" borderId="0" xfId="0" applyFont="1" applyFill="1"/>
    <xf numFmtId="14" fontId="3" fillId="0" borderId="18" xfId="0" applyNumberFormat="1" applyFont="1" applyBorder="1"/>
    <xf numFmtId="0" fontId="0" fillId="3" borderId="6" xfId="0" applyFill="1" applyBorder="1" applyAlignment="1">
      <alignment horizontal="left"/>
    </xf>
    <xf numFmtId="0" fontId="10" fillId="3" borderId="6" xfId="0" applyFont="1" applyFill="1" applyBorder="1" applyAlignment="1">
      <alignment horizontal="center"/>
    </xf>
    <xf numFmtId="0" fontId="6" fillId="3" borderId="14" xfId="0" applyFont="1" applyFill="1" applyBorder="1"/>
    <xf numFmtId="0" fontId="6" fillId="3" borderId="0" xfId="0" applyFont="1" applyFill="1"/>
    <xf numFmtId="0" fontId="6" fillId="3" borderId="5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0" fillId="3" borderId="0" xfId="0" applyFill="1" applyBorder="1"/>
    <xf numFmtId="0" fontId="0" fillId="3" borderId="5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0" fillId="3" borderId="14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1" applyNumberFormat="1" applyFont="1" applyBorder="1" applyAlignment="1">
      <alignment horizontal="right"/>
    </xf>
    <xf numFmtId="164" fontId="1" fillId="0" borderId="3" xfId="0" applyNumberFormat="1" applyFont="1" applyBorder="1" applyAlignment="1">
      <alignment horizontal="center"/>
    </xf>
    <xf numFmtId="164" fontId="1" fillId="4" borderId="5" xfId="1" applyNumberFormat="1" applyFont="1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1" fillId="0" borderId="3" xfId="1" applyNumberFormat="1" applyFont="1" applyBorder="1"/>
    <xf numFmtId="164" fontId="1" fillId="4" borderId="0" xfId="1" applyNumberFormat="1" applyFont="1" applyFill="1"/>
    <xf numFmtId="164" fontId="1" fillId="4" borderId="5" xfId="1" applyNumberFormat="1" applyFont="1" applyFill="1" applyBorder="1" applyAlignment="1">
      <alignment horizontal="right"/>
    </xf>
    <xf numFmtId="164" fontId="1" fillId="4" borderId="1" xfId="1" applyNumberFormat="1" applyFont="1" applyFill="1" applyBorder="1"/>
    <xf numFmtId="164" fontId="0" fillId="4" borderId="0" xfId="1" applyNumberFormat="1" applyFont="1" applyFill="1" applyBorder="1" applyAlignment="1">
      <alignment horizontal="right"/>
    </xf>
    <xf numFmtId="164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82</xdr:row>
      <xdr:rowOff>47625</xdr:rowOff>
    </xdr:from>
    <xdr:to>
      <xdr:col>0</xdr:col>
      <xdr:colOff>923925</xdr:colOff>
      <xdr:row>82</xdr:row>
      <xdr:rowOff>908147</xdr:rowOff>
    </xdr:to>
    <xdr:pic>
      <xdr:nvPicPr>
        <xdr:cNvPr id="5" name="Picture 4" descr="3031592700517_.pic">
          <a:extLst>
            <a:ext uri="{FF2B5EF4-FFF2-40B4-BE49-F238E27FC236}">
              <a16:creationId xmlns:a16="http://schemas.microsoft.com/office/drawing/2014/main" id="{BAA897F1-540C-4F9C-9BFB-7550EEB7A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4102" r="21996"/>
        <a:stretch>
          <a:fillRect/>
        </a:stretch>
      </xdr:blipFill>
      <xdr:spPr>
        <a:xfrm>
          <a:off x="76200" y="13230225"/>
          <a:ext cx="847725" cy="86052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92</xdr:row>
      <xdr:rowOff>57151</xdr:rowOff>
    </xdr:from>
    <xdr:to>
      <xdr:col>0</xdr:col>
      <xdr:colOff>990600</xdr:colOff>
      <xdr:row>96</xdr:row>
      <xdr:rowOff>38099</xdr:rowOff>
    </xdr:to>
    <xdr:pic>
      <xdr:nvPicPr>
        <xdr:cNvPr id="6" name="图片 8" descr="bb0295a6942f07c478d3ac100adf56c">
          <a:extLst>
            <a:ext uri="{FF2B5EF4-FFF2-40B4-BE49-F238E27FC236}">
              <a16:creationId xmlns:a16="http://schemas.microsoft.com/office/drawing/2014/main" id="{03908F5E-8842-4489-A95B-BDCF043C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6173451"/>
          <a:ext cx="942975" cy="752473"/>
        </a:xfrm>
        <a:prstGeom prst="rect">
          <a:avLst/>
        </a:prstGeom>
      </xdr:spPr>
    </xdr:pic>
    <xdr:clientData/>
  </xdr:twoCellAnchor>
  <xdr:twoCellAnchor editAs="oneCell">
    <xdr:from>
      <xdr:col>0</xdr:col>
      <xdr:colOff>45510</xdr:colOff>
      <xdr:row>86</xdr:row>
      <xdr:rowOff>9526</xdr:rowOff>
    </xdr:from>
    <xdr:to>
      <xdr:col>0</xdr:col>
      <xdr:colOff>976841</xdr:colOff>
      <xdr:row>88</xdr:row>
      <xdr:rowOff>257174</xdr:rowOff>
    </xdr:to>
    <xdr:pic>
      <xdr:nvPicPr>
        <xdr:cNvPr id="7" name="图片 5" descr="872cf66d6eaf001ef270ef20a7436d2">
          <a:extLst>
            <a:ext uri="{FF2B5EF4-FFF2-40B4-BE49-F238E27FC236}">
              <a16:creationId xmlns:a16="http://schemas.microsoft.com/office/drawing/2014/main" id="{50CF8BFD-3742-48E6-9775-C4C32E9A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10" y="14735176"/>
          <a:ext cx="931331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159</xdr:row>
      <xdr:rowOff>28574</xdr:rowOff>
    </xdr:from>
    <xdr:to>
      <xdr:col>0</xdr:col>
      <xdr:colOff>971549</xdr:colOff>
      <xdr:row>164</xdr:row>
      <xdr:rowOff>123824</xdr:rowOff>
    </xdr:to>
    <xdr:pic>
      <xdr:nvPicPr>
        <xdr:cNvPr id="9" name="图片 8" descr="787fa6ba02b9ddf2f51fa9e57eba348">
          <a:extLst>
            <a:ext uri="{FF2B5EF4-FFF2-40B4-BE49-F238E27FC236}">
              <a16:creationId xmlns:a16="http://schemas.microsoft.com/office/drawing/2014/main" id="{7F2DC89C-33CA-42ED-B131-050C69CE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" y="34451924"/>
          <a:ext cx="895349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170</xdr:row>
      <xdr:rowOff>57150</xdr:rowOff>
    </xdr:from>
    <xdr:to>
      <xdr:col>1</xdr:col>
      <xdr:colOff>44956</xdr:colOff>
      <xdr:row>175</xdr:row>
      <xdr:rowOff>180976</xdr:rowOff>
    </xdr:to>
    <xdr:pic>
      <xdr:nvPicPr>
        <xdr:cNvPr id="10" name="图片 6" descr="a190dcb89d47bd607d8e8f340ff52a5">
          <a:extLst>
            <a:ext uri="{FF2B5EF4-FFF2-40B4-BE49-F238E27FC236}">
              <a16:creationId xmlns:a16="http://schemas.microsoft.com/office/drawing/2014/main" id="{4EB967B1-385F-4E39-835F-BDD278B1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1" y="36518850"/>
          <a:ext cx="914399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153</xdr:row>
      <xdr:rowOff>38100</xdr:rowOff>
    </xdr:from>
    <xdr:to>
      <xdr:col>0</xdr:col>
      <xdr:colOff>933450</xdr:colOff>
      <xdr:row>154</xdr:row>
      <xdr:rowOff>47625</xdr:rowOff>
    </xdr:to>
    <xdr:pic>
      <xdr:nvPicPr>
        <xdr:cNvPr id="11" name="图片 7" descr="1434ceaa9d877695a8f4cefe4ae3f36">
          <a:extLst>
            <a:ext uri="{FF2B5EF4-FFF2-40B4-BE49-F238E27FC236}">
              <a16:creationId xmlns:a16="http://schemas.microsoft.com/office/drawing/2014/main" id="{4B410C4B-1F77-47EF-BFDA-6A32033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149" y="32956500"/>
          <a:ext cx="876301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178</xdr:row>
      <xdr:rowOff>133353</xdr:rowOff>
    </xdr:from>
    <xdr:to>
      <xdr:col>1</xdr:col>
      <xdr:colOff>54480</xdr:colOff>
      <xdr:row>184</xdr:row>
      <xdr:rowOff>152403</xdr:rowOff>
    </xdr:to>
    <xdr:pic>
      <xdr:nvPicPr>
        <xdr:cNvPr id="12" name="图片 1" descr="c179f7ac9522ca4b280b41c1235841f">
          <a:extLst>
            <a:ext uri="{FF2B5EF4-FFF2-40B4-BE49-F238E27FC236}">
              <a16:creationId xmlns:a16="http://schemas.microsoft.com/office/drawing/2014/main" id="{9C4D8E68-5B3F-4D1C-B37C-E47CCC0D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-19051" y="38261928"/>
          <a:ext cx="116205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188</xdr:row>
      <xdr:rowOff>123826</xdr:rowOff>
    </xdr:from>
    <xdr:to>
      <xdr:col>1</xdr:col>
      <xdr:colOff>64007</xdr:colOff>
      <xdr:row>194</xdr:row>
      <xdr:rowOff>66677</xdr:rowOff>
    </xdr:to>
    <xdr:pic>
      <xdr:nvPicPr>
        <xdr:cNvPr id="14" name="图片 9" descr="1434ceaa9d877695a8f4cefe4ae3f36">
          <a:extLst>
            <a:ext uri="{FF2B5EF4-FFF2-40B4-BE49-F238E27FC236}">
              <a16:creationId xmlns:a16="http://schemas.microsoft.com/office/drawing/2014/main" id="{0828D9C1-7F07-4425-A342-CFC1E7E31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25" y="39862126"/>
          <a:ext cx="90487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130</xdr:row>
      <xdr:rowOff>57151</xdr:rowOff>
    </xdr:from>
    <xdr:to>
      <xdr:col>0</xdr:col>
      <xdr:colOff>952500</xdr:colOff>
      <xdr:row>135</xdr:row>
      <xdr:rowOff>57151</xdr:rowOff>
    </xdr:to>
    <xdr:pic>
      <xdr:nvPicPr>
        <xdr:cNvPr id="15" name="图片 7" descr="2d59f9dde8fa65ead6d618115b1f4ee">
          <a:extLst>
            <a:ext uri="{FF2B5EF4-FFF2-40B4-BE49-F238E27FC236}">
              <a16:creationId xmlns:a16="http://schemas.microsoft.com/office/drawing/2014/main" id="{FD0B18AB-E75A-4A5A-BD05-F27557F8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675" y="23898226"/>
          <a:ext cx="885825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137</xdr:row>
      <xdr:rowOff>66676</xdr:rowOff>
    </xdr:from>
    <xdr:to>
      <xdr:col>0</xdr:col>
      <xdr:colOff>933450</xdr:colOff>
      <xdr:row>139</xdr:row>
      <xdr:rowOff>581025</xdr:rowOff>
    </xdr:to>
    <xdr:pic>
      <xdr:nvPicPr>
        <xdr:cNvPr id="13" name="图片 1" descr="95aa8fefc0bfdac647d4bb869970c1b">
          <a:extLst>
            <a:ext uri="{FF2B5EF4-FFF2-40B4-BE49-F238E27FC236}">
              <a16:creationId xmlns:a16="http://schemas.microsoft.com/office/drawing/2014/main" id="{7DC6CAC2-2EBE-42B0-8D51-30D454C8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725" y="23507701"/>
          <a:ext cx="847725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140</xdr:row>
      <xdr:rowOff>19050</xdr:rowOff>
    </xdr:from>
    <xdr:to>
      <xdr:col>0</xdr:col>
      <xdr:colOff>952500</xdr:colOff>
      <xdr:row>143</xdr:row>
      <xdr:rowOff>200025</xdr:rowOff>
    </xdr:to>
    <xdr:pic>
      <xdr:nvPicPr>
        <xdr:cNvPr id="16" name="图片 6" descr="92acc8453bf46b9d92ae418cd807fed">
          <a:extLst>
            <a:ext uri="{FF2B5EF4-FFF2-40B4-BE49-F238E27FC236}">
              <a16:creationId xmlns:a16="http://schemas.microsoft.com/office/drawing/2014/main" id="{3902FE6C-AE75-4076-A4A6-56009A541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49" y="24631650"/>
          <a:ext cx="85725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97</xdr:row>
      <xdr:rowOff>57149</xdr:rowOff>
    </xdr:from>
    <xdr:to>
      <xdr:col>0</xdr:col>
      <xdr:colOff>1000125</xdr:colOff>
      <xdr:row>101</xdr:row>
      <xdr:rowOff>95250</xdr:rowOff>
    </xdr:to>
    <xdr:pic>
      <xdr:nvPicPr>
        <xdr:cNvPr id="17" name="图片 4" descr="62e2e3776e64d6dce8b390719a410e7">
          <a:extLst>
            <a:ext uri="{FF2B5EF4-FFF2-40B4-BE49-F238E27FC236}">
              <a16:creationId xmlns:a16="http://schemas.microsoft.com/office/drawing/2014/main" id="{27FE9BA6-0805-45DF-8EE0-A7EB7F9F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0" y="21564599"/>
          <a:ext cx="90487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111</xdr:row>
      <xdr:rowOff>66675</xdr:rowOff>
    </xdr:from>
    <xdr:to>
      <xdr:col>0</xdr:col>
      <xdr:colOff>990600</xdr:colOff>
      <xdr:row>114</xdr:row>
      <xdr:rowOff>219074</xdr:rowOff>
    </xdr:to>
    <xdr:pic>
      <xdr:nvPicPr>
        <xdr:cNvPr id="18" name="图片 4" descr="62e2e3776e64d6dce8b390719a410e7">
          <a:extLst>
            <a:ext uri="{FF2B5EF4-FFF2-40B4-BE49-F238E27FC236}">
              <a16:creationId xmlns:a16="http://schemas.microsoft.com/office/drawing/2014/main" id="{32DF0FD8-E10C-4C7A-B243-0D2BF5F5A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625" y="19259550"/>
          <a:ext cx="94297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99137</xdr:colOff>
      <xdr:row>145</xdr:row>
      <xdr:rowOff>47624</xdr:rowOff>
    </xdr:from>
    <xdr:to>
      <xdr:col>0</xdr:col>
      <xdr:colOff>971550</xdr:colOff>
      <xdr:row>149</xdr:row>
      <xdr:rowOff>133348</xdr:rowOff>
    </xdr:to>
    <xdr:pic>
      <xdr:nvPicPr>
        <xdr:cNvPr id="19" name="图片 2" descr="4ee25938a7c00607c69aecd91270da9">
          <a:extLst>
            <a:ext uri="{FF2B5EF4-FFF2-40B4-BE49-F238E27FC236}">
              <a16:creationId xmlns:a16="http://schemas.microsoft.com/office/drawing/2014/main" id="{3E168EB6-C2BD-4F54-AAEB-B7DC87E8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9137" y="31994474"/>
          <a:ext cx="872413" cy="84772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102</xdr:row>
      <xdr:rowOff>38100</xdr:rowOff>
    </xdr:from>
    <xdr:to>
      <xdr:col>0</xdr:col>
      <xdr:colOff>959363</xdr:colOff>
      <xdr:row>104</xdr:row>
      <xdr:rowOff>123825</xdr:rowOff>
    </xdr:to>
    <xdr:pic>
      <xdr:nvPicPr>
        <xdr:cNvPr id="20" name="图片 1">
          <a:extLst>
            <a:ext uri="{FF2B5EF4-FFF2-40B4-BE49-F238E27FC236}">
              <a16:creationId xmlns:a16="http://schemas.microsoft.com/office/drawing/2014/main" id="{F8F19E52-6F3B-4243-846C-8BDD3C20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3824" y="22517100"/>
          <a:ext cx="835539" cy="10191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104776</xdr:colOff>
      <xdr:row>115</xdr:row>
      <xdr:rowOff>66674</xdr:rowOff>
    </xdr:from>
    <xdr:to>
      <xdr:col>0</xdr:col>
      <xdr:colOff>992250</xdr:colOff>
      <xdr:row>119</xdr:row>
      <xdr:rowOff>66675</xdr:rowOff>
    </xdr:to>
    <xdr:pic>
      <xdr:nvPicPr>
        <xdr:cNvPr id="22" name="图片 3">
          <a:extLst>
            <a:ext uri="{FF2B5EF4-FFF2-40B4-BE49-F238E27FC236}">
              <a16:creationId xmlns:a16="http://schemas.microsoft.com/office/drawing/2014/main" id="{F41D5551-51A4-432A-A463-D6FD9B00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4776" y="25222199"/>
          <a:ext cx="887474" cy="131445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114299</xdr:colOff>
      <xdr:row>121</xdr:row>
      <xdr:rowOff>57150</xdr:rowOff>
    </xdr:from>
    <xdr:to>
      <xdr:col>0</xdr:col>
      <xdr:colOff>974322</xdr:colOff>
      <xdr:row>121</xdr:row>
      <xdr:rowOff>942975</xdr:rowOff>
    </xdr:to>
    <xdr:pic>
      <xdr:nvPicPr>
        <xdr:cNvPr id="23" name="图片 4">
          <a:extLst>
            <a:ext uri="{FF2B5EF4-FFF2-40B4-BE49-F238E27FC236}">
              <a16:creationId xmlns:a16="http://schemas.microsoft.com/office/drawing/2014/main" id="{D4B2F604-EC19-4D26-93B7-32A1D0B9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4299" y="25812750"/>
          <a:ext cx="860023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123</xdr:row>
      <xdr:rowOff>57151</xdr:rowOff>
    </xdr:from>
    <xdr:to>
      <xdr:col>0</xdr:col>
      <xdr:colOff>971550</xdr:colOff>
      <xdr:row>128</xdr:row>
      <xdr:rowOff>114300</xdr:rowOff>
    </xdr:to>
    <xdr:pic>
      <xdr:nvPicPr>
        <xdr:cNvPr id="24" name="图片 3" descr="d232b59d1c889bc11bdc8e7c9141554">
          <a:extLst>
            <a:ext uri="{FF2B5EF4-FFF2-40B4-BE49-F238E27FC236}">
              <a16:creationId xmlns:a16="http://schemas.microsoft.com/office/drawing/2014/main" id="{23B11FE5-BAD9-4250-9DBA-E15B6AED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150" y="22545676"/>
          <a:ext cx="914400" cy="1009649"/>
        </a:xfrm>
        <a:prstGeom prst="rect">
          <a:avLst/>
        </a:prstGeom>
      </xdr:spPr>
    </xdr:pic>
    <xdr:clientData/>
  </xdr:twoCellAnchor>
  <xdr:oneCellAnchor>
    <xdr:from>
      <xdr:col>0</xdr:col>
      <xdr:colOff>104773</xdr:colOff>
      <xdr:row>206</xdr:row>
      <xdr:rowOff>57152</xdr:rowOff>
    </xdr:from>
    <xdr:ext cx="866775" cy="990602"/>
    <xdr:pic>
      <xdr:nvPicPr>
        <xdr:cNvPr id="26" name="图片 2" descr="1aad5374a50a9f47b32eb7e8647f8cc">
          <a:extLst>
            <a:ext uri="{FF2B5EF4-FFF2-40B4-BE49-F238E27FC236}">
              <a16:creationId xmlns:a16="http://schemas.microsoft.com/office/drawing/2014/main" id="{CE8A4AD8-96DA-4809-B48F-129B9F8F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42860" y="43686415"/>
          <a:ext cx="990602" cy="866775"/>
        </a:xfrm>
        <a:prstGeom prst="rect">
          <a:avLst/>
        </a:prstGeom>
      </xdr:spPr>
    </xdr:pic>
    <xdr:clientData/>
  </xdr:oneCellAnchor>
  <xdr:twoCellAnchor editAs="oneCell">
    <xdr:from>
      <xdr:col>0</xdr:col>
      <xdr:colOff>85725</xdr:colOff>
      <xdr:row>211</xdr:row>
      <xdr:rowOff>171450</xdr:rowOff>
    </xdr:from>
    <xdr:to>
      <xdr:col>0</xdr:col>
      <xdr:colOff>981075</xdr:colOff>
      <xdr:row>219</xdr:row>
      <xdr:rowOff>28576</xdr:rowOff>
    </xdr:to>
    <xdr:pic>
      <xdr:nvPicPr>
        <xdr:cNvPr id="27" name="图片 1" descr="7fd5fd8b2a4f1ecb9701812ef6fe531">
          <a:extLst>
            <a:ext uri="{FF2B5EF4-FFF2-40B4-BE49-F238E27FC236}">
              <a16:creationId xmlns:a16="http://schemas.microsoft.com/office/drawing/2014/main" id="{06C75D5E-7EB9-4879-A338-296B643E8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-228600" y="40319325"/>
          <a:ext cx="152400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195</xdr:row>
      <xdr:rowOff>123826</xdr:rowOff>
    </xdr:from>
    <xdr:to>
      <xdr:col>1</xdr:col>
      <xdr:colOff>54481</xdr:colOff>
      <xdr:row>199</xdr:row>
      <xdr:rowOff>257175</xdr:rowOff>
    </xdr:to>
    <xdr:pic>
      <xdr:nvPicPr>
        <xdr:cNvPr id="29" name="Picture 28" descr="10641594896714_.pic">
          <a:extLst>
            <a:ext uri="{FF2B5EF4-FFF2-40B4-BE49-F238E27FC236}">
              <a16:creationId xmlns:a16="http://schemas.microsoft.com/office/drawing/2014/main" id="{BF5A66BD-D54E-49C2-9A8C-8955A18B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0" y="41205151"/>
          <a:ext cx="923925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200</xdr:row>
      <xdr:rowOff>4</xdr:rowOff>
    </xdr:from>
    <xdr:to>
      <xdr:col>0</xdr:col>
      <xdr:colOff>990598</xdr:colOff>
      <xdr:row>203</xdr:row>
      <xdr:rowOff>381000</xdr:rowOff>
    </xdr:to>
    <xdr:pic>
      <xdr:nvPicPr>
        <xdr:cNvPr id="31" name="图片 2" descr="1aad5374a50a9f47b32eb7e8647f8cc">
          <a:extLst>
            <a:ext uri="{FF2B5EF4-FFF2-40B4-BE49-F238E27FC236}">
              <a16:creationId xmlns:a16="http://schemas.microsoft.com/office/drawing/2014/main" id="{0E2D8E69-8A76-4A37-A630-D5669156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38100" y="37309427"/>
          <a:ext cx="962021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18</xdr:row>
      <xdr:rowOff>38100</xdr:rowOff>
    </xdr:from>
    <xdr:to>
      <xdr:col>0</xdr:col>
      <xdr:colOff>952499</xdr:colOff>
      <xdr:row>20</xdr:row>
      <xdr:rowOff>152401</xdr:rowOff>
    </xdr:to>
    <xdr:pic>
      <xdr:nvPicPr>
        <xdr:cNvPr id="33" name="Picture 32" descr="10661594896741_.pic">
          <a:extLst>
            <a:ext uri="{FF2B5EF4-FFF2-40B4-BE49-F238E27FC236}">
              <a16:creationId xmlns:a16="http://schemas.microsoft.com/office/drawing/2014/main" id="{AA237D37-48E3-4E3A-A7EE-D11DD275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200" y="685800"/>
          <a:ext cx="87629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21</xdr:row>
      <xdr:rowOff>28575</xdr:rowOff>
    </xdr:from>
    <xdr:to>
      <xdr:col>0</xdr:col>
      <xdr:colOff>933449</xdr:colOff>
      <xdr:row>23</xdr:row>
      <xdr:rowOff>333374</xdr:rowOff>
    </xdr:to>
    <xdr:pic>
      <xdr:nvPicPr>
        <xdr:cNvPr id="35" name="Picture 34" descr="10661594896741_.pic">
          <a:extLst>
            <a:ext uri="{FF2B5EF4-FFF2-40B4-BE49-F238E27FC236}">
              <a16:creationId xmlns:a16="http://schemas.microsoft.com/office/drawing/2014/main" id="{6A7DC040-72E6-4C7B-AE90-4918C82C1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7624" y="1847850"/>
          <a:ext cx="88582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24</xdr:row>
      <xdr:rowOff>28575</xdr:rowOff>
    </xdr:from>
    <xdr:to>
      <xdr:col>0</xdr:col>
      <xdr:colOff>914399</xdr:colOff>
      <xdr:row>27</xdr:row>
      <xdr:rowOff>247651</xdr:rowOff>
    </xdr:to>
    <xdr:pic>
      <xdr:nvPicPr>
        <xdr:cNvPr id="36" name="Picture 35" descr="10661594896741_.pic">
          <a:extLst>
            <a:ext uri="{FF2B5EF4-FFF2-40B4-BE49-F238E27FC236}">
              <a16:creationId xmlns:a16="http://schemas.microsoft.com/office/drawing/2014/main" id="{39C3AA03-7D00-44DE-BF3B-B3C359CA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674" y="2838450"/>
          <a:ext cx="847725" cy="8858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</xdr:row>
      <xdr:rowOff>57151</xdr:rowOff>
    </xdr:from>
    <xdr:to>
      <xdr:col>0</xdr:col>
      <xdr:colOff>933450</xdr:colOff>
      <xdr:row>30</xdr:row>
      <xdr:rowOff>342901</xdr:rowOff>
    </xdr:to>
    <xdr:pic>
      <xdr:nvPicPr>
        <xdr:cNvPr id="37" name="Picture 36" descr="10661594896741_.pic">
          <a:extLst>
            <a:ext uri="{FF2B5EF4-FFF2-40B4-BE49-F238E27FC236}">
              <a16:creationId xmlns:a16="http://schemas.microsoft.com/office/drawing/2014/main" id="{2078174C-5228-457E-BEA8-BA7D06BE9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6200" y="3829051"/>
          <a:ext cx="857250" cy="904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57694-E5DF-4F0B-8D44-CAC3D4C2620C}">
  <dimension ref="B1:K232"/>
  <sheetViews>
    <sheetView tabSelected="1" view="pageBreakPreview" zoomScale="113" zoomScaleNormal="100" zoomScaleSheetLayoutView="113" workbookViewId="0">
      <selection activeCell="B2" sqref="B2"/>
    </sheetView>
  </sheetViews>
  <sheetFormatPr defaultColWidth="9.140625" defaultRowHeight="15" x14ac:dyDescent="0.25"/>
  <cols>
    <col min="1" max="1" width="14.7109375" style="6" customWidth="1"/>
    <col min="2" max="2" width="12.85546875" style="6" customWidth="1"/>
    <col min="3" max="3" width="10.85546875" style="6" customWidth="1"/>
    <col min="4" max="4" width="8" style="8" customWidth="1"/>
    <col min="5" max="5" width="12.140625" style="8" customWidth="1"/>
    <col min="6" max="6" width="10.7109375" style="8" customWidth="1"/>
    <col min="7" max="7" width="9.42578125" style="8" customWidth="1"/>
    <col min="8" max="8" width="10.85546875" style="8" customWidth="1"/>
    <col min="9" max="9" width="10.42578125" style="8" customWidth="1"/>
    <col min="10" max="10" width="10.85546875" style="6" customWidth="1"/>
    <col min="11" max="11" width="13.140625" style="7" customWidth="1"/>
    <col min="12" max="12" width="17.42578125" style="6" customWidth="1"/>
    <col min="13" max="13" width="16.42578125" style="6" customWidth="1"/>
    <col min="14" max="16384" width="9.140625" style="6"/>
  </cols>
  <sheetData>
    <row r="1" spans="2:9" ht="15.75" thickBot="1" x14ac:dyDescent="0.3">
      <c r="B1"/>
      <c r="C1"/>
      <c r="D1" s="1"/>
      <c r="E1" s="1"/>
      <c r="F1" s="1"/>
      <c r="G1" s="1"/>
      <c r="H1" s="1"/>
      <c r="I1" s="1"/>
    </row>
    <row r="2" spans="2:9" ht="15.75" thickBot="1" x14ac:dyDescent="0.3">
      <c r="B2" s="109">
        <f ca="1">TODAY()</f>
        <v>44365</v>
      </c>
      <c r="C2" s="26"/>
      <c r="D2" s="51"/>
      <c r="E2" s="51"/>
      <c r="F2" s="51"/>
      <c r="G2" s="1"/>
      <c r="H2" s="1"/>
      <c r="I2"/>
    </row>
    <row r="3" spans="2:9" ht="31.5" thickTop="1" thickBot="1" x14ac:dyDescent="0.3">
      <c r="B3" s="52" t="s">
        <v>65</v>
      </c>
      <c r="C3" s="53" t="s">
        <v>68</v>
      </c>
      <c r="D3" s="54" t="s">
        <v>69</v>
      </c>
      <c r="E3" s="49" t="s">
        <v>0</v>
      </c>
      <c r="F3" s="49" t="s">
        <v>34</v>
      </c>
      <c r="G3" s="1"/>
      <c r="H3" s="1"/>
      <c r="I3"/>
    </row>
    <row r="4" spans="2:9" x14ac:dyDescent="0.25">
      <c r="B4" s="55" t="s">
        <v>63</v>
      </c>
      <c r="C4" s="56">
        <f>I158+I170+I178+I188+I196</f>
        <v>2121201</v>
      </c>
      <c r="D4" s="38">
        <v>147280</v>
      </c>
      <c r="E4" s="40">
        <f>SUM(C4:D4)</f>
        <v>2268481</v>
      </c>
      <c r="F4" s="50"/>
      <c r="G4" s="1"/>
      <c r="H4" s="1"/>
      <c r="I4"/>
    </row>
    <row r="5" spans="2:9" x14ac:dyDescent="0.25">
      <c r="B5" s="57" t="s">
        <v>66</v>
      </c>
      <c r="C5" s="58">
        <f>I130</f>
        <v>550104</v>
      </c>
      <c r="D5" s="38"/>
      <c r="E5" s="40">
        <f>SUM(C5:D5)</f>
        <v>550104</v>
      </c>
      <c r="F5" s="50"/>
      <c r="G5" s="1"/>
      <c r="H5" s="1"/>
      <c r="I5"/>
    </row>
    <row r="6" spans="2:9" x14ac:dyDescent="0.25">
      <c r="B6" s="57" t="s">
        <v>67</v>
      </c>
      <c r="C6" s="59">
        <f>I102+I105+I111+I115+I121+I123+I137+I140+I144+I153</f>
        <v>3156522</v>
      </c>
      <c r="D6" s="38">
        <v>665169</v>
      </c>
      <c r="E6" s="40">
        <f>C6+D6</f>
        <v>3821691</v>
      </c>
      <c r="F6" s="50"/>
      <c r="G6" s="1"/>
      <c r="H6" s="1"/>
      <c r="I6"/>
    </row>
    <row r="7" spans="2:9" ht="15.75" thickBot="1" x14ac:dyDescent="0.3">
      <c r="B7" s="57" t="s">
        <v>64</v>
      </c>
      <c r="C7" s="60">
        <f>I84+I86+I89+I92+I97</f>
        <v>2421860</v>
      </c>
      <c r="D7" s="38">
        <v>174700</v>
      </c>
      <c r="E7" s="130">
        <f>SUM(C7:D7)</f>
        <v>2596560</v>
      </c>
      <c r="F7" s="50" t="s">
        <v>77</v>
      </c>
      <c r="G7" s="39"/>
      <c r="H7" s="138"/>
      <c r="I7" s="138"/>
    </row>
    <row r="8" spans="2:9" x14ac:dyDescent="0.25">
      <c r="B8" s="57"/>
      <c r="C8" s="137"/>
      <c r="D8" s="131" t="s">
        <v>81</v>
      </c>
      <c r="E8" s="132">
        <f>SUM(E4:E7)</f>
        <v>9236836</v>
      </c>
      <c r="F8" s="50"/>
      <c r="G8" s="39"/>
      <c r="H8" s="128"/>
      <c r="I8" s="128"/>
    </row>
    <row r="9" spans="2:9" x14ac:dyDescent="0.25">
      <c r="B9" s="57"/>
      <c r="C9" s="129"/>
      <c r="D9" s="38"/>
      <c r="E9" s="40"/>
      <c r="F9" s="50"/>
      <c r="G9" s="39"/>
      <c r="H9" s="128"/>
      <c r="I9" s="128"/>
    </row>
    <row r="10" spans="2:9" x14ac:dyDescent="0.25">
      <c r="B10" s="57" t="s">
        <v>21</v>
      </c>
      <c r="C10" s="17">
        <f>I21+I24+I28+I31+I33+I36</f>
        <v>2001000</v>
      </c>
      <c r="D10" s="38"/>
      <c r="E10" s="47">
        <f>C10+D10</f>
        <v>2001000</v>
      </c>
      <c r="F10" s="50"/>
      <c r="G10" s="10"/>
      <c r="H10" s="1"/>
      <c r="I10"/>
    </row>
    <row r="11" spans="2:9" x14ac:dyDescent="0.25">
      <c r="B11" s="57" t="s">
        <v>25</v>
      </c>
      <c r="C11" s="58">
        <f>I39+I42+I47+I54+I56+I61+I69+I71+I74+I77+I80+I82</f>
        <v>5314778</v>
      </c>
      <c r="D11" s="38"/>
      <c r="E11" s="47">
        <f>C11+D11</f>
        <v>5314778</v>
      </c>
      <c r="F11" s="50"/>
      <c r="G11" s="10"/>
      <c r="H11" s="1"/>
      <c r="I11" s="1"/>
    </row>
    <row r="12" spans="2:9" x14ac:dyDescent="0.25">
      <c r="B12" s="57" t="s">
        <v>2</v>
      </c>
      <c r="C12" s="17">
        <f>I200+I204+I206+I209+I211</f>
        <v>1451900</v>
      </c>
      <c r="D12" s="38"/>
      <c r="E12" s="47">
        <f>C12+D12</f>
        <v>1451900</v>
      </c>
      <c r="F12" s="50"/>
      <c r="G12" s="10"/>
      <c r="H12" s="1"/>
      <c r="I12"/>
    </row>
    <row r="13" spans="2:9" ht="15.75" thickBot="1" x14ac:dyDescent="0.3">
      <c r="B13" s="57" t="s">
        <v>53</v>
      </c>
      <c r="C13" s="17">
        <f>I216+I218+I221</f>
        <v>1062850</v>
      </c>
      <c r="D13" s="38"/>
      <c r="E13" s="133">
        <f>C13+D13</f>
        <v>1062850</v>
      </c>
      <c r="F13" s="50"/>
      <c r="G13" s="39"/>
      <c r="H13" s="138"/>
      <c r="I13" s="138"/>
    </row>
    <row r="14" spans="2:9" x14ac:dyDescent="0.25">
      <c r="B14" s="57"/>
      <c r="C14" s="134"/>
      <c r="D14" s="135" t="s">
        <v>82</v>
      </c>
      <c r="E14" s="136">
        <f>SUM(E10:E13)</f>
        <v>9830528</v>
      </c>
      <c r="F14" s="50"/>
      <c r="G14" s="39"/>
      <c r="H14" s="128"/>
      <c r="I14" s="128"/>
    </row>
    <row r="15" spans="2:9" ht="15.75" thickBot="1" x14ac:dyDescent="0.3">
      <c r="B15" s="61"/>
      <c r="C15" s="62"/>
      <c r="D15" s="63"/>
      <c r="E15" s="64"/>
      <c r="F15" s="65"/>
      <c r="G15" s="1"/>
      <c r="H15" s="1"/>
      <c r="I15"/>
    </row>
    <row r="17" spans="2:11" ht="24" customHeight="1" thickBot="1" x14ac:dyDescent="0.3">
      <c r="B17" s="12">
        <f ca="1">TODAY()</f>
        <v>44365</v>
      </c>
    </row>
    <row r="18" spans="2:11" ht="32.1" customHeight="1" thickBot="1" x14ac:dyDescent="0.3">
      <c r="B18" s="5" t="s">
        <v>1</v>
      </c>
      <c r="C18" s="18" t="s">
        <v>9</v>
      </c>
      <c r="D18" s="45" t="s">
        <v>7</v>
      </c>
      <c r="E18" s="22" t="s">
        <v>8</v>
      </c>
      <c r="F18" s="46" t="s">
        <v>83</v>
      </c>
      <c r="G18" s="44" t="s">
        <v>4</v>
      </c>
      <c r="H18" s="19" t="s">
        <v>5</v>
      </c>
      <c r="I18" s="66" t="s">
        <v>3</v>
      </c>
      <c r="J18" s="19" t="s">
        <v>6</v>
      </c>
      <c r="K18" s="24"/>
    </row>
    <row r="19" spans="2:11" s="9" customFormat="1" ht="24.75" customHeight="1" x14ac:dyDescent="0.25">
      <c r="B19" s="95" t="s">
        <v>21</v>
      </c>
      <c r="C19" s="110" t="s">
        <v>42</v>
      </c>
      <c r="D19" s="98">
        <v>0</v>
      </c>
      <c r="E19" s="99">
        <v>1</v>
      </c>
      <c r="F19" s="98">
        <v>0</v>
      </c>
      <c r="G19" s="99">
        <v>500</v>
      </c>
      <c r="H19" s="98">
        <v>1</v>
      </c>
      <c r="I19" s="111">
        <f>G19*H19</f>
        <v>500</v>
      </c>
      <c r="J19" s="98">
        <v>1</v>
      </c>
      <c r="K19" s="7"/>
    </row>
    <row r="20" spans="2:11" s="9" customFormat="1" ht="38.25" customHeight="1" thickBot="1" x14ac:dyDescent="0.3">
      <c r="B20" s="27" t="s">
        <v>51</v>
      </c>
      <c r="C20" t="s">
        <v>42</v>
      </c>
      <c r="D20" s="50">
        <v>7</v>
      </c>
      <c r="E20" s="1">
        <v>27</v>
      </c>
      <c r="F20" s="50">
        <v>30</v>
      </c>
      <c r="G20" s="1">
        <v>1000</v>
      </c>
      <c r="H20" s="50">
        <v>237</v>
      </c>
      <c r="I20" s="67">
        <f>G20*H20</f>
        <v>237000</v>
      </c>
      <c r="J20" s="50">
        <v>1</v>
      </c>
      <c r="K20" s="7"/>
    </row>
    <row r="21" spans="2:11" s="9" customFormat="1" ht="29.25" customHeight="1" thickBot="1" x14ac:dyDescent="0.3">
      <c r="B21" s="13"/>
      <c r="C21" s="14"/>
      <c r="D21" s="20">
        <f>SUM(D19:D20)</f>
        <v>7</v>
      </c>
      <c r="E21" s="15">
        <f>SUM(E19:E20)</f>
        <v>28</v>
      </c>
      <c r="F21" s="20"/>
      <c r="G21" s="15"/>
      <c r="H21" s="20">
        <f>SUM(H19:H20)</f>
        <v>238</v>
      </c>
      <c r="I21" s="15">
        <f>SUM(I19:I20)</f>
        <v>237500</v>
      </c>
      <c r="J21" s="20"/>
      <c r="K21" s="7"/>
    </row>
    <row r="22" spans="2:11" x14ac:dyDescent="0.25">
      <c r="B22" s="93" t="s">
        <v>21</v>
      </c>
      <c r="C22" s="94" t="s">
        <v>43</v>
      </c>
      <c r="D22" s="90">
        <v>7</v>
      </c>
      <c r="E22" s="91">
        <v>27</v>
      </c>
      <c r="F22" s="90">
        <v>30</v>
      </c>
      <c r="G22" s="91">
        <v>1000</v>
      </c>
      <c r="H22" s="90">
        <v>237</v>
      </c>
      <c r="I22" s="92">
        <f>G22*H22</f>
        <v>237000</v>
      </c>
      <c r="J22" s="90">
        <v>1</v>
      </c>
    </row>
    <row r="23" spans="2:11" ht="33" customHeight="1" thickBot="1" x14ac:dyDescent="0.3">
      <c r="B23" s="27" t="s">
        <v>51</v>
      </c>
      <c r="C23" t="s">
        <v>43</v>
      </c>
      <c r="D23" s="50">
        <v>0</v>
      </c>
      <c r="E23" s="1">
        <v>1</v>
      </c>
      <c r="F23" s="50">
        <v>0</v>
      </c>
      <c r="G23" s="1">
        <v>500</v>
      </c>
      <c r="H23" s="50">
        <v>1</v>
      </c>
      <c r="I23" s="67">
        <f>G23*H23</f>
        <v>500</v>
      </c>
      <c r="J23" s="50">
        <v>1</v>
      </c>
    </row>
    <row r="24" spans="2:11" ht="30" customHeight="1" thickBot="1" x14ac:dyDescent="0.3">
      <c r="B24" s="68"/>
      <c r="C24" s="69"/>
      <c r="D24" s="20">
        <f>SUM(D22:D23)</f>
        <v>7</v>
      </c>
      <c r="E24" s="15">
        <f>SUM(E22:E23)</f>
        <v>28</v>
      </c>
      <c r="F24" s="20"/>
      <c r="G24" s="15"/>
      <c r="H24" s="20">
        <v>238</v>
      </c>
      <c r="I24" s="15">
        <f>SUM(I22:I23)</f>
        <v>237500</v>
      </c>
      <c r="J24" s="70"/>
    </row>
    <row r="25" spans="2:11" x14ac:dyDescent="0.25">
      <c r="B25" s="93" t="s">
        <v>21</v>
      </c>
      <c r="C25" s="94" t="s">
        <v>44</v>
      </c>
      <c r="D25" s="90">
        <v>6</v>
      </c>
      <c r="E25" s="91">
        <v>7</v>
      </c>
      <c r="F25" s="90">
        <v>30</v>
      </c>
      <c r="G25" s="91">
        <v>1000</v>
      </c>
      <c r="H25" s="90">
        <v>187</v>
      </c>
      <c r="I25" s="92">
        <f>G25*H25</f>
        <v>187000</v>
      </c>
      <c r="J25" s="90">
        <v>1</v>
      </c>
    </row>
    <row r="26" spans="2:11" x14ac:dyDescent="0.25">
      <c r="B26" s="27" t="s">
        <v>21</v>
      </c>
      <c r="C26" t="s">
        <v>44</v>
      </c>
      <c r="D26" s="50">
        <v>0</v>
      </c>
      <c r="E26" s="1">
        <v>1</v>
      </c>
      <c r="F26" s="50">
        <v>0</v>
      </c>
      <c r="G26" s="1">
        <v>500</v>
      </c>
      <c r="H26" s="50">
        <v>1</v>
      </c>
      <c r="I26" s="67">
        <v>500</v>
      </c>
      <c r="J26" s="50"/>
    </row>
    <row r="27" spans="2:11" ht="22.5" customHeight="1" thickBot="1" x14ac:dyDescent="0.3">
      <c r="B27" s="25" t="s">
        <v>51</v>
      </c>
      <c r="C27" s="71" t="s">
        <v>44</v>
      </c>
      <c r="D27" s="50">
        <v>1</v>
      </c>
      <c r="E27" s="1">
        <v>20</v>
      </c>
      <c r="F27" s="50">
        <v>30</v>
      </c>
      <c r="G27" s="1">
        <v>1000</v>
      </c>
      <c r="H27" s="50">
        <v>50</v>
      </c>
      <c r="I27" s="67">
        <f>G27*H27</f>
        <v>50000</v>
      </c>
      <c r="J27" s="50">
        <v>1</v>
      </c>
    </row>
    <row r="28" spans="2:11" ht="23.25" customHeight="1" thickBot="1" x14ac:dyDescent="0.3">
      <c r="B28" s="32"/>
      <c r="C28" s="33"/>
      <c r="D28" s="70">
        <f>SUM(D25:D27)</f>
        <v>7</v>
      </c>
      <c r="E28" s="70">
        <f>SUM(E25:E27)</f>
        <v>28</v>
      </c>
      <c r="F28" s="70"/>
      <c r="G28" s="72"/>
      <c r="H28" s="70">
        <f>SUM(H25:H27)</f>
        <v>238</v>
      </c>
      <c r="I28" s="20">
        <f>SUM(I25:I27)</f>
        <v>237500</v>
      </c>
      <c r="J28" s="70"/>
    </row>
    <row r="29" spans="2:11" ht="23.25" customHeight="1" x14ac:dyDescent="0.25">
      <c r="B29" s="107" t="s">
        <v>21</v>
      </c>
      <c r="C29" s="108" t="s">
        <v>62</v>
      </c>
      <c r="D29" s="90">
        <v>7</v>
      </c>
      <c r="E29" s="91">
        <v>27</v>
      </c>
      <c r="F29" s="90">
        <v>30</v>
      </c>
      <c r="G29" s="91">
        <v>1000</v>
      </c>
      <c r="H29" s="90">
        <v>237</v>
      </c>
      <c r="I29" s="92">
        <f>G29*H29</f>
        <v>237000</v>
      </c>
      <c r="J29" s="90">
        <v>1</v>
      </c>
    </row>
    <row r="30" spans="2:11" ht="25.5" customHeight="1" thickBot="1" x14ac:dyDescent="0.3">
      <c r="B30" s="27" t="s">
        <v>21</v>
      </c>
      <c r="C30" t="s">
        <v>62</v>
      </c>
      <c r="D30" s="50">
        <v>0</v>
      </c>
      <c r="E30" s="1">
        <v>1</v>
      </c>
      <c r="F30" s="50">
        <v>0</v>
      </c>
      <c r="G30" s="1">
        <v>500</v>
      </c>
      <c r="H30" s="50">
        <v>1</v>
      </c>
      <c r="I30" s="67">
        <f>G30*H30</f>
        <v>500</v>
      </c>
      <c r="J30" s="50">
        <v>1</v>
      </c>
    </row>
    <row r="31" spans="2:11" ht="35.25" customHeight="1" thickBot="1" x14ac:dyDescent="0.3">
      <c r="B31" s="68"/>
      <c r="C31" s="69"/>
      <c r="D31" s="70">
        <v>7</v>
      </c>
      <c r="E31" s="72">
        <v>28</v>
      </c>
      <c r="F31" s="70"/>
      <c r="G31" s="72"/>
      <c r="H31" s="70">
        <v>238</v>
      </c>
      <c r="I31" s="15">
        <f>SUM(I29:I30)</f>
        <v>237500</v>
      </c>
      <c r="J31" s="70"/>
    </row>
    <row r="32" spans="2:11" ht="18.75" customHeight="1" thickBot="1" x14ac:dyDescent="0.3">
      <c r="B32" s="93" t="s">
        <v>21</v>
      </c>
      <c r="C32" s="94" t="s">
        <v>79</v>
      </c>
      <c r="D32" s="90">
        <v>18</v>
      </c>
      <c r="E32" s="91">
        <v>10</v>
      </c>
      <c r="F32" s="90">
        <v>18</v>
      </c>
      <c r="G32" s="91">
        <v>1500</v>
      </c>
      <c r="H32" s="90">
        <v>334</v>
      </c>
      <c r="I32" s="91">
        <f>G32*H32</f>
        <v>501000</v>
      </c>
      <c r="J32" s="90">
        <v>2</v>
      </c>
    </row>
    <row r="33" spans="2:11" ht="18" customHeight="1" thickBot="1" x14ac:dyDescent="0.3">
      <c r="B33" s="68"/>
      <c r="C33" s="69"/>
      <c r="D33" s="20">
        <v>18</v>
      </c>
      <c r="E33" s="15">
        <v>10</v>
      </c>
      <c r="F33" s="20"/>
      <c r="G33" s="15"/>
      <c r="H33" s="20">
        <v>334</v>
      </c>
      <c r="I33" s="15">
        <v>501000</v>
      </c>
      <c r="J33" s="20"/>
    </row>
    <row r="34" spans="2:11" x14ac:dyDescent="0.25">
      <c r="B34" s="93" t="s">
        <v>21</v>
      </c>
      <c r="C34" s="94" t="s">
        <v>41</v>
      </c>
      <c r="D34" s="90">
        <v>1</v>
      </c>
      <c r="E34" s="91">
        <v>20</v>
      </c>
      <c r="F34" s="90">
        <v>30</v>
      </c>
      <c r="G34" s="91">
        <v>1000</v>
      </c>
      <c r="H34" s="90">
        <v>50</v>
      </c>
      <c r="I34" s="92">
        <f>G34*H34</f>
        <v>50000</v>
      </c>
      <c r="J34" s="90">
        <v>1</v>
      </c>
    </row>
    <row r="35" spans="2:11" ht="15.75" thickBot="1" x14ac:dyDescent="0.3">
      <c r="B35" s="27" t="s">
        <v>21</v>
      </c>
      <c r="C35" t="s">
        <v>41</v>
      </c>
      <c r="D35" s="50">
        <v>16</v>
      </c>
      <c r="E35" s="1">
        <v>20</v>
      </c>
      <c r="F35" s="50">
        <v>30</v>
      </c>
      <c r="G35" s="1">
        <v>1000</v>
      </c>
      <c r="H35" s="50">
        <v>500</v>
      </c>
      <c r="I35" s="67">
        <f>G35*H35</f>
        <v>500000</v>
      </c>
      <c r="J35" s="50">
        <v>1</v>
      </c>
    </row>
    <row r="36" spans="2:11" ht="15.75" thickBot="1" x14ac:dyDescent="0.3">
      <c r="B36" s="68"/>
      <c r="C36" s="69"/>
      <c r="D36" s="20">
        <f>SUM(D34:D35)</f>
        <v>17</v>
      </c>
      <c r="E36" s="15">
        <f>SUM(E34:E35)</f>
        <v>40</v>
      </c>
      <c r="F36" s="20"/>
      <c r="G36" s="15"/>
      <c r="H36" s="20">
        <v>50</v>
      </c>
      <c r="I36" s="15">
        <f>SUM(I34:I35)</f>
        <v>550000</v>
      </c>
      <c r="J36" s="20"/>
    </row>
    <row r="37" spans="2:11" x14ac:dyDescent="0.25">
      <c r="B37" s="107" t="s">
        <v>50</v>
      </c>
      <c r="C37" s="108" t="s">
        <v>37</v>
      </c>
      <c r="D37" s="90">
        <v>1</v>
      </c>
      <c r="E37" s="91">
        <v>0</v>
      </c>
      <c r="F37" s="90">
        <v>23</v>
      </c>
      <c r="G37" s="91">
        <v>3600</v>
      </c>
      <c r="H37" s="90">
        <v>23</v>
      </c>
      <c r="I37" s="92">
        <f>G37*H37</f>
        <v>82800</v>
      </c>
      <c r="J37" s="90">
        <v>1</v>
      </c>
    </row>
    <row r="38" spans="2:11" ht="15.75" thickBot="1" x14ac:dyDescent="0.3">
      <c r="B38" s="27" t="s">
        <v>48</v>
      </c>
      <c r="C38" t="s">
        <v>37</v>
      </c>
      <c r="D38" s="50">
        <v>1</v>
      </c>
      <c r="E38" s="1">
        <v>0</v>
      </c>
      <c r="F38" s="50">
        <v>20</v>
      </c>
      <c r="G38" s="1">
        <v>3600</v>
      </c>
      <c r="H38" s="50">
        <v>20</v>
      </c>
      <c r="I38" s="67">
        <v>72000</v>
      </c>
      <c r="J38" s="50">
        <v>1</v>
      </c>
    </row>
    <row r="39" spans="2:11" ht="15.75" thickBot="1" x14ac:dyDescent="0.3">
      <c r="B39" s="13"/>
      <c r="C39" s="14"/>
      <c r="D39" s="20">
        <f>SUM(D37:D38)</f>
        <v>2</v>
      </c>
      <c r="E39" s="15">
        <f>SUM(E37:E38)</f>
        <v>0</v>
      </c>
      <c r="F39" s="20"/>
      <c r="G39" s="15"/>
      <c r="H39" s="20">
        <f>SUM(H37:H38)</f>
        <v>43</v>
      </c>
      <c r="I39" s="15">
        <f>SUM(I37:I38)</f>
        <v>154800</v>
      </c>
      <c r="J39" s="20"/>
    </row>
    <row r="40" spans="2:11" s="9" customFormat="1" x14ac:dyDescent="0.25">
      <c r="B40" s="25" t="s">
        <v>25</v>
      </c>
      <c r="C40" s="71" t="s">
        <v>37</v>
      </c>
      <c r="D40" s="50">
        <v>1</v>
      </c>
      <c r="E40" s="1">
        <v>15</v>
      </c>
      <c r="F40" s="50">
        <v>25</v>
      </c>
      <c r="G40" s="1">
        <v>3600</v>
      </c>
      <c r="H40" s="50">
        <v>40</v>
      </c>
      <c r="I40" s="67">
        <f>G40*H40</f>
        <v>144000</v>
      </c>
      <c r="J40" s="50">
        <v>3</v>
      </c>
      <c r="K40" s="7"/>
    </row>
    <row r="41" spans="2:11" s="9" customFormat="1" ht="15.75" thickBot="1" x14ac:dyDescent="0.3">
      <c r="B41" s="27" t="s">
        <v>25</v>
      </c>
      <c r="C41" t="s">
        <v>37</v>
      </c>
      <c r="D41" s="50"/>
      <c r="E41" s="1">
        <v>1</v>
      </c>
      <c r="F41" s="50"/>
      <c r="G41" s="1">
        <v>1040</v>
      </c>
      <c r="H41" s="50">
        <v>1</v>
      </c>
      <c r="I41" s="67">
        <f>G41*H41</f>
        <v>1040</v>
      </c>
      <c r="J41" s="50">
        <v>3</v>
      </c>
      <c r="K41" s="7"/>
    </row>
    <row r="42" spans="2:11" s="9" customFormat="1" ht="15.75" thickBot="1" x14ac:dyDescent="0.3">
      <c r="B42" s="13"/>
      <c r="C42" s="14"/>
      <c r="D42" s="20">
        <v>1</v>
      </c>
      <c r="E42" s="15">
        <v>15</v>
      </c>
      <c r="F42" s="20"/>
      <c r="G42" s="15"/>
      <c r="H42" s="20">
        <v>41</v>
      </c>
      <c r="I42" s="15">
        <f>SUM(I40:I41)</f>
        <v>145040</v>
      </c>
      <c r="J42" s="20"/>
      <c r="K42" s="7"/>
    </row>
    <row r="43" spans="2:11" x14ac:dyDescent="0.25">
      <c r="B43" s="93" t="s">
        <v>50</v>
      </c>
      <c r="C43" s="94" t="s">
        <v>38</v>
      </c>
      <c r="D43" s="90">
        <v>1</v>
      </c>
      <c r="E43" s="91">
        <v>0</v>
      </c>
      <c r="F43" s="90">
        <v>20</v>
      </c>
      <c r="G43" s="91">
        <v>3000</v>
      </c>
      <c r="H43" s="90">
        <v>20</v>
      </c>
      <c r="I43" s="92">
        <f>G43*H43</f>
        <v>60000</v>
      </c>
      <c r="J43" s="90">
        <v>1</v>
      </c>
    </row>
    <row r="44" spans="2:11" x14ac:dyDescent="0.25">
      <c r="B44" s="27" t="s">
        <v>49</v>
      </c>
      <c r="C44" t="s">
        <v>38</v>
      </c>
      <c r="D44" s="50">
        <v>1</v>
      </c>
      <c r="E44" s="1">
        <v>0</v>
      </c>
      <c r="F44" s="50">
        <v>28</v>
      </c>
      <c r="G44" s="1">
        <v>3000</v>
      </c>
      <c r="H44" s="50">
        <v>28</v>
      </c>
      <c r="I44" s="67">
        <v>84000</v>
      </c>
      <c r="J44" s="50">
        <v>1</v>
      </c>
    </row>
    <row r="45" spans="2:11" x14ac:dyDescent="0.25">
      <c r="B45" s="27" t="s">
        <v>49</v>
      </c>
      <c r="C45" t="s">
        <v>38</v>
      </c>
      <c r="D45" s="50">
        <v>1</v>
      </c>
      <c r="E45" s="1">
        <v>0</v>
      </c>
      <c r="F45" s="50">
        <v>18</v>
      </c>
      <c r="G45" s="1">
        <v>3000</v>
      </c>
      <c r="H45" s="50">
        <v>18</v>
      </c>
      <c r="I45" s="67">
        <v>54000</v>
      </c>
      <c r="J45" s="50">
        <v>1</v>
      </c>
    </row>
    <row r="46" spans="2:11" ht="15.75" thickBot="1" x14ac:dyDescent="0.3">
      <c r="B46" s="27" t="s">
        <v>49</v>
      </c>
      <c r="C46" t="s">
        <v>38</v>
      </c>
      <c r="D46" s="50">
        <v>0</v>
      </c>
      <c r="E46" s="1">
        <v>1</v>
      </c>
      <c r="F46" s="50">
        <v>0</v>
      </c>
      <c r="G46" s="1">
        <v>2700</v>
      </c>
      <c r="H46" s="50">
        <v>1</v>
      </c>
      <c r="I46" s="67">
        <v>2700</v>
      </c>
      <c r="J46" s="50">
        <v>1</v>
      </c>
    </row>
    <row r="47" spans="2:11" ht="15.75" thickBot="1" x14ac:dyDescent="0.3">
      <c r="B47" s="13"/>
      <c r="C47" s="14"/>
      <c r="D47" s="20">
        <f>SUM(D43:D46)</f>
        <v>3</v>
      </c>
      <c r="E47" s="20">
        <f>SUM(E43:E46)</f>
        <v>1</v>
      </c>
      <c r="F47" s="20"/>
      <c r="G47" s="15"/>
      <c r="H47" s="20">
        <f>SUM(H43:H46)</f>
        <v>67</v>
      </c>
      <c r="I47" s="20">
        <f>SUM(I43:I46)</f>
        <v>200700</v>
      </c>
      <c r="J47" s="20"/>
    </row>
    <row r="48" spans="2:11" x14ac:dyDescent="0.25">
      <c r="B48" s="88" t="s">
        <v>25</v>
      </c>
      <c r="C48" s="89" t="s">
        <v>29</v>
      </c>
      <c r="D48" s="90">
        <v>2</v>
      </c>
      <c r="E48" s="91">
        <v>4</v>
      </c>
      <c r="F48" s="90">
        <v>48</v>
      </c>
      <c r="G48" s="91">
        <v>2400</v>
      </c>
      <c r="H48" s="90">
        <v>100</v>
      </c>
      <c r="I48" s="92">
        <f>G48*H48</f>
        <v>240000</v>
      </c>
      <c r="J48" s="90">
        <v>2</v>
      </c>
    </row>
    <row r="49" spans="2:10" x14ac:dyDescent="0.25">
      <c r="B49" s="34" t="s">
        <v>25</v>
      </c>
      <c r="C49" s="37" t="s">
        <v>29</v>
      </c>
      <c r="D49" s="35"/>
      <c r="E49" s="74">
        <v>2</v>
      </c>
      <c r="F49" s="35"/>
      <c r="G49" s="74">
        <v>2400</v>
      </c>
      <c r="H49" s="35">
        <v>2</v>
      </c>
      <c r="I49" s="67">
        <f>G49*H49</f>
        <v>4800</v>
      </c>
      <c r="J49" s="35">
        <v>3</v>
      </c>
    </row>
    <row r="50" spans="2:10" x14ac:dyDescent="0.25">
      <c r="B50" s="112" t="s">
        <v>25</v>
      </c>
      <c r="C50" s="113" t="s">
        <v>29</v>
      </c>
      <c r="D50" s="114"/>
      <c r="E50" s="115">
        <v>2</v>
      </c>
      <c r="F50" s="114"/>
      <c r="G50" s="115">
        <v>975</v>
      </c>
      <c r="H50" s="114">
        <v>1</v>
      </c>
      <c r="I50" s="92">
        <v>975</v>
      </c>
      <c r="J50" s="114">
        <v>2</v>
      </c>
    </row>
    <row r="51" spans="2:10" x14ac:dyDescent="0.25">
      <c r="B51" s="34" t="s">
        <v>25</v>
      </c>
      <c r="C51" s="37" t="s">
        <v>29</v>
      </c>
      <c r="D51" s="35"/>
      <c r="E51" s="74">
        <v>2</v>
      </c>
      <c r="F51" s="35"/>
      <c r="G51" s="74">
        <v>1600</v>
      </c>
      <c r="H51" s="35">
        <v>1</v>
      </c>
      <c r="I51" s="67">
        <v>1600</v>
      </c>
      <c r="J51" s="35">
        <v>3</v>
      </c>
    </row>
    <row r="52" spans="2:10" x14ac:dyDescent="0.25">
      <c r="B52" s="34" t="s">
        <v>25</v>
      </c>
      <c r="C52" s="37" t="s">
        <v>29</v>
      </c>
      <c r="D52" s="35"/>
      <c r="E52" s="74">
        <v>2</v>
      </c>
      <c r="F52" s="35"/>
      <c r="G52" s="74">
        <v>4000</v>
      </c>
      <c r="H52" s="35">
        <v>1</v>
      </c>
      <c r="I52" s="67">
        <v>4000</v>
      </c>
      <c r="J52" s="35">
        <v>3</v>
      </c>
    </row>
    <row r="53" spans="2:10" ht="15.75" thickBot="1" x14ac:dyDescent="0.3">
      <c r="B53" s="34" t="s">
        <v>25</v>
      </c>
      <c r="C53" s="37" t="s">
        <v>29</v>
      </c>
      <c r="D53" s="35">
        <v>5</v>
      </c>
      <c r="E53" s="74">
        <v>23</v>
      </c>
      <c r="F53" s="35">
        <v>32</v>
      </c>
      <c r="G53" s="74">
        <v>2400</v>
      </c>
      <c r="H53" s="35">
        <v>183</v>
      </c>
      <c r="I53" s="67">
        <f>G53*H53</f>
        <v>439200</v>
      </c>
      <c r="J53" s="35">
        <v>3</v>
      </c>
    </row>
    <row r="54" spans="2:10" ht="15.75" thickBot="1" x14ac:dyDescent="0.3">
      <c r="B54" s="13"/>
      <c r="C54" s="14"/>
      <c r="D54" s="20">
        <f>SUM(D48:D53)</f>
        <v>7</v>
      </c>
      <c r="E54" s="15">
        <f>SUM(E48:E53)</f>
        <v>35</v>
      </c>
      <c r="F54" s="20"/>
      <c r="G54" s="15"/>
      <c r="H54" s="20">
        <f>SUM(H48:H53)</f>
        <v>288</v>
      </c>
      <c r="I54" s="15">
        <f>SUM(I48:I53)</f>
        <v>690575</v>
      </c>
      <c r="J54" s="20"/>
    </row>
    <row r="55" spans="2:10" ht="15.75" thickBot="1" x14ac:dyDescent="0.3">
      <c r="B55" s="93" t="s">
        <v>25</v>
      </c>
      <c r="C55" s="94" t="s">
        <v>32</v>
      </c>
      <c r="D55" s="90">
        <v>1</v>
      </c>
      <c r="E55" s="91">
        <v>13</v>
      </c>
      <c r="F55" s="90">
        <v>20</v>
      </c>
      <c r="G55" s="91">
        <v>4000</v>
      </c>
      <c r="H55" s="90">
        <v>33</v>
      </c>
      <c r="I55" s="92">
        <f>G55*H55</f>
        <v>132000</v>
      </c>
      <c r="J55" s="90">
        <v>2</v>
      </c>
    </row>
    <row r="56" spans="2:10" ht="15.75" thickBot="1" x14ac:dyDescent="0.3">
      <c r="B56" s="13"/>
      <c r="C56" s="14"/>
      <c r="D56" s="20">
        <v>1</v>
      </c>
      <c r="E56" s="15">
        <v>13</v>
      </c>
      <c r="F56" s="20"/>
      <c r="G56" s="15"/>
      <c r="H56" s="20">
        <v>43</v>
      </c>
      <c r="I56" s="15">
        <f>SUM(I55)</f>
        <v>132000</v>
      </c>
      <c r="J56" s="20"/>
    </row>
    <row r="57" spans="2:10" x14ac:dyDescent="0.25">
      <c r="B57" s="25" t="s">
        <v>25</v>
      </c>
      <c r="C57" s="71" t="s">
        <v>26</v>
      </c>
      <c r="D57" s="50">
        <v>3</v>
      </c>
      <c r="E57" s="1">
        <v>11</v>
      </c>
      <c r="F57" s="50">
        <v>25</v>
      </c>
      <c r="G57" s="1">
        <v>4500</v>
      </c>
      <c r="H57" s="50">
        <v>86</v>
      </c>
      <c r="I57" s="67">
        <f>G57*H57</f>
        <v>387000</v>
      </c>
      <c r="J57" s="50">
        <v>2</v>
      </c>
    </row>
    <row r="58" spans="2:10" x14ac:dyDescent="0.25">
      <c r="B58" s="27" t="s">
        <v>25</v>
      </c>
      <c r="C58" t="s">
        <v>26</v>
      </c>
      <c r="D58" s="50">
        <v>0</v>
      </c>
      <c r="E58" s="1">
        <v>4</v>
      </c>
      <c r="F58" s="50">
        <v>0</v>
      </c>
      <c r="G58" s="1">
        <v>4000</v>
      </c>
      <c r="H58" s="50">
        <v>4</v>
      </c>
      <c r="I58" s="67">
        <f>G58*H58</f>
        <v>16000</v>
      </c>
      <c r="J58" s="50">
        <v>2</v>
      </c>
    </row>
    <row r="59" spans="2:10" x14ac:dyDescent="0.25">
      <c r="B59" s="27" t="s">
        <v>25</v>
      </c>
      <c r="C59" t="s">
        <v>26</v>
      </c>
      <c r="D59" s="50">
        <v>1</v>
      </c>
      <c r="E59" s="1">
        <v>0</v>
      </c>
      <c r="F59" s="50">
        <v>13</v>
      </c>
      <c r="G59" s="1">
        <v>4000</v>
      </c>
      <c r="H59" s="50">
        <v>13</v>
      </c>
      <c r="I59" s="67">
        <f>G59*H59</f>
        <v>52000</v>
      </c>
      <c r="J59" s="50">
        <v>2</v>
      </c>
    </row>
    <row r="60" spans="2:10" ht="15.75" thickBot="1" x14ac:dyDescent="0.3">
      <c r="B60" s="27" t="s">
        <v>25</v>
      </c>
      <c r="C60" t="s">
        <v>26</v>
      </c>
      <c r="D60" s="50">
        <v>0</v>
      </c>
      <c r="E60" s="1">
        <v>1</v>
      </c>
      <c r="F60" s="50">
        <v>0</v>
      </c>
      <c r="G60" s="1">
        <v>2620</v>
      </c>
      <c r="H60" s="50">
        <v>1</v>
      </c>
      <c r="I60" s="67">
        <f>G60*H60</f>
        <v>2620</v>
      </c>
      <c r="J60" s="50">
        <v>2</v>
      </c>
    </row>
    <row r="61" spans="2:10" ht="15.75" thickBot="1" x14ac:dyDescent="0.3">
      <c r="B61" s="13"/>
      <c r="C61" s="14"/>
      <c r="D61" s="20">
        <f>SUM(D57:D60)</f>
        <v>4</v>
      </c>
      <c r="E61" s="15">
        <f>SUM(E57:E60)</f>
        <v>16</v>
      </c>
      <c r="F61" s="20"/>
      <c r="G61" s="15"/>
      <c r="H61" s="20">
        <f>SUM(H57:H60)</f>
        <v>104</v>
      </c>
      <c r="I61" s="20">
        <f>SUM(I57:I60)</f>
        <v>457620</v>
      </c>
      <c r="J61" s="20"/>
    </row>
    <row r="62" spans="2:10" x14ac:dyDescent="0.25">
      <c r="B62" s="107" t="s">
        <v>25</v>
      </c>
      <c r="C62" s="108" t="s">
        <v>28</v>
      </c>
      <c r="D62" s="90">
        <v>1</v>
      </c>
      <c r="E62" s="91">
        <v>16</v>
      </c>
      <c r="F62" s="90">
        <v>30</v>
      </c>
      <c r="G62" s="91">
        <v>3300</v>
      </c>
      <c r="H62" s="90">
        <v>46</v>
      </c>
      <c r="I62" s="92">
        <f>G62*H62</f>
        <v>151800</v>
      </c>
      <c r="J62" s="90">
        <v>2</v>
      </c>
    </row>
    <row r="63" spans="2:10" x14ac:dyDescent="0.25">
      <c r="B63" s="27" t="s">
        <v>25</v>
      </c>
      <c r="C63" t="s">
        <v>28</v>
      </c>
      <c r="D63" s="50">
        <v>0</v>
      </c>
      <c r="E63" s="1">
        <v>1</v>
      </c>
      <c r="F63" s="50">
        <v>0</v>
      </c>
      <c r="G63" s="1">
        <v>2000</v>
      </c>
      <c r="H63" s="50">
        <v>1</v>
      </c>
      <c r="I63" s="67">
        <f>G63*H63</f>
        <v>2000</v>
      </c>
      <c r="J63" s="50">
        <v>2</v>
      </c>
    </row>
    <row r="64" spans="2:10" x14ac:dyDescent="0.25">
      <c r="B64" s="31" t="s">
        <v>25</v>
      </c>
      <c r="C64" s="73" t="s">
        <v>28</v>
      </c>
      <c r="D64" s="50">
        <v>1</v>
      </c>
      <c r="E64" s="1">
        <v>8</v>
      </c>
      <c r="F64" s="50">
        <v>25</v>
      </c>
      <c r="G64" s="1">
        <v>4000</v>
      </c>
      <c r="H64" s="50">
        <v>33</v>
      </c>
      <c r="I64" s="67">
        <f>G64*H64</f>
        <v>132000</v>
      </c>
      <c r="J64" s="50">
        <v>2</v>
      </c>
    </row>
    <row r="65" spans="2:10" x14ac:dyDescent="0.25">
      <c r="B65" s="27" t="s">
        <v>25</v>
      </c>
      <c r="C65" t="s">
        <v>28</v>
      </c>
      <c r="D65" s="50">
        <v>0</v>
      </c>
      <c r="E65" s="1">
        <v>6</v>
      </c>
      <c r="F65" s="50">
        <v>0</v>
      </c>
      <c r="G65" s="1">
        <v>3300</v>
      </c>
      <c r="H65" s="50">
        <v>6</v>
      </c>
      <c r="I65" s="67">
        <f>G65*H65</f>
        <v>19800</v>
      </c>
      <c r="J65" s="50">
        <v>2</v>
      </c>
    </row>
    <row r="66" spans="2:10" x14ac:dyDescent="0.25">
      <c r="B66" s="27" t="s">
        <v>25</v>
      </c>
      <c r="C66" t="s">
        <v>28</v>
      </c>
      <c r="D66" s="50">
        <v>1</v>
      </c>
      <c r="E66" s="1"/>
      <c r="F66" s="50">
        <v>34</v>
      </c>
      <c r="G66" s="1">
        <v>2950</v>
      </c>
      <c r="H66" s="50">
        <v>34</v>
      </c>
      <c r="I66" s="67">
        <f>G66*H66</f>
        <v>100300</v>
      </c>
      <c r="J66" s="50">
        <v>1</v>
      </c>
    </row>
    <row r="67" spans="2:10" x14ac:dyDescent="0.25">
      <c r="B67" s="27" t="s">
        <v>25</v>
      </c>
      <c r="C67" t="s">
        <v>28</v>
      </c>
      <c r="D67" s="50">
        <v>1</v>
      </c>
      <c r="E67" s="1">
        <v>12</v>
      </c>
      <c r="F67" s="50">
        <v>24</v>
      </c>
      <c r="G67" s="1">
        <v>5500</v>
      </c>
      <c r="H67" s="50">
        <v>36</v>
      </c>
      <c r="I67" s="67">
        <v>198000</v>
      </c>
      <c r="J67" s="50">
        <v>1</v>
      </c>
    </row>
    <row r="68" spans="2:10" ht="15.75" thickBot="1" x14ac:dyDescent="0.3">
      <c r="B68" s="27" t="s">
        <v>25</v>
      </c>
      <c r="C68" t="s">
        <v>28</v>
      </c>
      <c r="D68" s="50"/>
      <c r="E68" s="1"/>
      <c r="F68" s="50"/>
      <c r="G68" s="1">
        <v>2000</v>
      </c>
      <c r="H68" s="50">
        <v>1</v>
      </c>
      <c r="I68" s="67">
        <v>2000</v>
      </c>
      <c r="J68" s="50">
        <v>1</v>
      </c>
    </row>
    <row r="69" spans="2:10" ht="15.75" thickBot="1" x14ac:dyDescent="0.3">
      <c r="B69" s="13"/>
      <c r="C69" s="14"/>
      <c r="D69" s="20">
        <f>SUM(D62:D67)</f>
        <v>4</v>
      </c>
      <c r="E69" s="15">
        <f>SUM(E62:E65)</f>
        <v>31</v>
      </c>
      <c r="F69" s="20"/>
      <c r="G69" s="15"/>
      <c r="H69" s="20">
        <f>SUM(H62:H68)</f>
        <v>157</v>
      </c>
      <c r="I69" s="15">
        <f>SUM(I62:I68)</f>
        <v>605900</v>
      </c>
      <c r="J69" s="20"/>
    </row>
    <row r="70" spans="2:10" ht="15.75" thickBot="1" x14ac:dyDescent="0.3">
      <c r="B70" s="107" t="s">
        <v>50</v>
      </c>
      <c r="C70" s="108" t="s">
        <v>52</v>
      </c>
      <c r="D70" s="90">
        <v>4</v>
      </c>
      <c r="E70" s="91">
        <v>20</v>
      </c>
      <c r="F70" s="90">
        <v>30</v>
      </c>
      <c r="G70" s="91">
        <v>5000</v>
      </c>
      <c r="H70" s="90">
        <v>140</v>
      </c>
      <c r="I70" s="92">
        <f>G70*H70</f>
        <v>700000</v>
      </c>
      <c r="J70" s="90">
        <v>1</v>
      </c>
    </row>
    <row r="71" spans="2:10" ht="15.75" thickBot="1" x14ac:dyDescent="0.3">
      <c r="B71" s="13"/>
      <c r="C71" s="14"/>
      <c r="D71" s="20">
        <v>4</v>
      </c>
      <c r="E71" s="15">
        <v>20</v>
      </c>
      <c r="F71" s="20"/>
      <c r="G71" s="15"/>
      <c r="H71" s="20">
        <v>140</v>
      </c>
      <c r="I71" s="15">
        <v>700000</v>
      </c>
      <c r="J71" s="20"/>
    </row>
    <row r="72" spans="2:10" x14ac:dyDescent="0.25">
      <c r="B72" s="27" t="s">
        <v>50</v>
      </c>
      <c r="C72" t="s">
        <v>70</v>
      </c>
      <c r="D72" s="50">
        <v>2</v>
      </c>
      <c r="E72" s="1">
        <v>10</v>
      </c>
      <c r="F72" s="50">
        <v>25</v>
      </c>
      <c r="G72" s="1">
        <v>5000</v>
      </c>
      <c r="H72" s="50">
        <v>60</v>
      </c>
      <c r="I72" s="67">
        <f>G72*H72</f>
        <v>300000</v>
      </c>
      <c r="J72" s="50">
        <v>2</v>
      </c>
    </row>
    <row r="73" spans="2:10" ht="15.75" thickBot="1" x14ac:dyDescent="0.3">
      <c r="B73" s="27" t="s">
        <v>50</v>
      </c>
      <c r="C73" t="s">
        <v>70</v>
      </c>
      <c r="D73" s="50">
        <v>0</v>
      </c>
      <c r="E73" s="1">
        <v>1</v>
      </c>
      <c r="F73" s="50">
        <v>0</v>
      </c>
      <c r="G73" s="1">
        <v>6000</v>
      </c>
      <c r="H73" s="50">
        <v>1</v>
      </c>
      <c r="I73" s="67">
        <f>G73*H73</f>
        <v>6000</v>
      </c>
      <c r="J73" s="50">
        <v>2</v>
      </c>
    </row>
    <row r="74" spans="2:10" ht="15.75" thickBot="1" x14ac:dyDescent="0.3">
      <c r="B74" s="68"/>
      <c r="C74" s="69"/>
      <c r="D74" s="20">
        <v>2</v>
      </c>
      <c r="E74" s="15">
        <v>11</v>
      </c>
      <c r="F74" s="20">
        <v>25</v>
      </c>
      <c r="G74" s="72"/>
      <c r="H74" s="20">
        <f>SUM(H72:H73)</f>
        <v>61</v>
      </c>
      <c r="I74" s="15">
        <f>SUM(I72:I73)</f>
        <v>306000</v>
      </c>
      <c r="J74" s="70"/>
    </row>
    <row r="75" spans="2:10" x14ac:dyDescent="0.25">
      <c r="B75" s="93" t="s">
        <v>50</v>
      </c>
      <c r="C75" s="94" t="s">
        <v>74</v>
      </c>
      <c r="D75" s="103">
        <v>7</v>
      </c>
      <c r="E75" s="104">
        <v>2</v>
      </c>
      <c r="F75" s="103">
        <v>30</v>
      </c>
      <c r="G75" s="91">
        <v>4000</v>
      </c>
      <c r="H75" s="103">
        <v>212</v>
      </c>
      <c r="I75" s="92">
        <f>G75*H75</f>
        <v>848000</v>
      </c>
      <c r="J75" s="90">
        <v>3</v>
      </c>
    </row>
    <row r="76" spans="2:10" ht="15.75" thickBot="1" x14ac:dyDescent="0.3">
      <c r="B76" s="27" t="s">
        <v>50</v>
      </c>
      <c r="C76" t="s">
        <v>74</v>
      </c>
      <c r="D76" s="75"/>
      <c r="E76" s="10">
        <v>1</v>
      </c>
      <c r="F76" s="75"/>
      <c r="G76" s="1">
        <v>4143</v>
      </c>
      <c r="H76" s="50">
        <v>1</v>
      </c>
      <c r="I76" s="67">
        <f>G76*H76</f>
        <v>4143</v>
      </c>
      <c r="J76" s="50">
        <v>3</v>
      </c>
    </row>
    <row r="77" spans="2:10" ht="15.75" thickBot="1" x14ac:dyDescent="0.3">
      <c r="B77" s="68"/>
      <c r="C77" s="69"/>
      <c r="D77" s="20">
        <f>SUM(D75:D76)</f>
        <v>7</v>
      </c>
      <c r="E77" s="15">
        <f>SUM(E75:E76)</f>
        <v>3</v>
      </c>
      <c r="F77" s="20"/>
      <c r="G77" s="72"/>
      <c r="H77" s="20">
        <f>SUM(H75:H76)</f>
        <v>213</v>
      </c>
      <c r="I77" s="15">
        <f>SUM(I75:I76)</f>
        <v>852143</v>
      </c>
      <c r="J77" s="70"/>
    </row>
    <row r="78" spans="2:10" x14ac:dyDescent="0.25">
      <c r="B78" s="93" t="s">
        <v>25</v>
      </c>
      <c r="C78" s="94" t="s">
        <v>78</v>
      </c>
      <c r="D78" s="103">
        <v>5</v>
      </c>
      <c r="E78" s="104"/>
      <c r="F78" s="103">
        <v>24</v>
      </c>
      <c r="G78" s="91">
        <v>5000</v>
      </c>
      <c r="H78" s="90">
        <v>120</v>
      </c>
      <c r="I78" s="91">
        <f>G78*H78</f>
        <v>600000</v>
      </c>
      <c r="J78" s="106" t="s">
        <v>75</v>
      </c>
    </row>
    <row r="79" spans="2:10" ht="15.75" thickBot="1" x14ac:dyDescent="0.3">
      <c r="B79" s="27" t="s">
        <v>25</v>
      </c>
      <c r="C79" t="s">
        <v>78</v>
      </c>
      <c r="D79" s="75">
        <v>1</v>
      </c>
      <c r="E79" s="10"/>
      <c r="F79" s="75">
        <v>29</v>
      </c>
      <c r="G79" s="1">
        <v>5000</v>
      </c>
      <c r="H79" s="75">
        <v>29</v>
      </c>
      <c r="I79" s="1">
        <f>G79*H79</f>
        <v>145000</v>
      </c>
      <c r="J79" s="76" t="s">
        <v>56</v>
      </c>
    </row>
    <row r="80" spans="2:10" ht="15.75" thickBot="1" x14ac:dyDescent="0.3">
      <c r="B80" s="68"/>
      <c r="C80" s="69"/>
      <c r="D80" s="20">
        <v>6</v>
      </c>
      <c r="E80" s="15"/>
      <c r="F80" s="20"/>
      <c r="G80" s="72"/>
      <c r="H80" s="20">
        <f>SUM(H78:H79)</f>
        <v>149</v>
      </c>
      <c r="I80" s="15">
        <f>SUM(I78:I79)</f>
        <v>745000</v>
      </c>
      <c r="J80" s="70"/>
    </row>
    <row r="81" spans="2:11" ht="15.75" thickBot="1" x14ac:dyDescent="0.3">
      <c r="B81" s="93" t="s">
        <v>25</v>
      </c>
      <c r="C81" s="94" t="s">
        <v>72</v>
      </c>
      <c r="D81" s="103">
        <v>2</v>
      </c>
      <c r="E81" s="104">
        <v>5</v>
      </c>
      <c r="F81" s="103">
        <v>30</v>
      </c>
      <c r="G81" s="91">
        <v>5000</v>
      </c>
      <c r="H81" s="103">
        <v>65</v>
      </c>
      <c r="I81" s="104">
        <f>G81*H81</f>
        <v>325000</v>
      </c>
      <c r="J81" s="103" t="s">
        <v>56</v>
      </c>
    </row>
    <row r="82" spans="2:11" ht="15.75" thickBot="1" x14ac:dyDescent="0.3">
      <c r="B82" s="68"/>
      <c r="C82" s="69"/>
      <c r="D82" s="20">
        <f>SUM(D81)</f>
        <v>2</v>
      </c>
      <c r="E82" s="15">
        <f>SUM(E81)</f>
        <v>5</v>
      </c>
      <c r="F82" s="20"/>
      <c r="G82" s="72"/>
      <c r="H82" s="20">
        <f>SUM(H81)</f>
        <v>65</v>
      </c>
      <c r="I82" s="15">
        <f>SUM(I81)</f>
        <v>325000</v>
      </c>
      <c r="J82" s="70"/>
    </row>
    <row r="83" spans="2:11" s="9" customFormat="1" ht="74.25" customHeight="1" thickBot="1" x14ac:dyDescent="0.3">
      <c r="B83" s="105" t="s">
        <v>16</v>
      </c>
      <c r="C83" s="94" t="s">
        <v>60</v>
      </c>
      <c r="D83" s="90">
        <v>29</v>
      </c>
      <c r="E83" s="91">
        <v>11</v>
      </c>
      <c r="F83" s="90">
        <v>16</v>
      </c>
      <c r="G83" s="91">
        <v>1100</v>
      </c>
      <c r="H83" s="90">
        <v>475</v>
      </c>
      <c r="I83" s="91">
        <f>G83*H83</f>
        <v>522500</v>
      </c>
      <c r="J83" s="106" t="s">
        <v>75</v>
      </c>
      <c r="K83" s="7"/>
    </row>
    <row r="84" spans="2:11" ht="15.75" thickBot="1" x14ac:dyDescent="0.3">
      <c r="B84" s="68"/>
      <c r="C84" s="69"/>
      <c r="D84" s="20">
        <f>SUM(D83)</f>
        <v>29</v>
      </c>
      <c r="E84" s="15">
        <f>SUM(E83)</f>
        <v>11</v>
      </c>
      <c r="F84" s="20"/>
      <c r="G84" s="72"/>
      <c r="H84" s="20">
        <f>SUM(H83)</f>
        <v>475</v>
      </c>
      <c r="I84" s="15">
        <f>SUM(I83)</f>
        <v>522500</v>
      </c>
      <c r="J84" s="70"/>
    </row>
    <row r="85" spans="2:11" ht="15.75" thickBot="1" x14ac:dyDescent="0.3">
      <c r="B85" s="93" t="s">
        <v>16</v>
      </c>
      <c r="C85" s="94" t="s">
        <v>76</v>
      </c>
      <c r="D85" s="103">
        <v>30</v>
      </c>
      <c r="E85" s="104"/>
      <c r="F85" s="103">
        <v>16</v>
      </c>
      <c r="G85" s="91">
        <v>1100</v>
      </c>
      <c r="H85" s="90">
        <v>480</v>
      </c>
      <c r="I85" s="91">
        <f>G85*H85</f>
        <v>528000</v>
      </c>
      <c r="J85" s="106" t="s">
        <v>75</v>
      </c>
    </row>
    <row r="86" spans="2:11" ht="15.75" thickBot="1" x14ac:dyDescent="0.3">
      <c r="B86" s="68"/>
      <c r="C86" s="69"/>
      <c r="D86" s="20">
        <f>SUM(D85)</f>
        <v>30</v>
      </c>
      <c r="E86" s="15">
        <f>SUM(E85)</f>
        <v>0</v>
      </c>
      <c r="F86" s="20"/>
      <c r="G86" s="72"/>
      <c r="H86" s="20">
        <f>SUM(H85)</f>
        <v>480</v>
      </c>
      <c r="I86" s="15">
        <f>SUM(I85)</f>
        <v>528000</v>
      </c>
      <c r="J86" s="70"/>
    </row>
    <row r="87" spans="2:11" ht="18" customHeight="1" x14ac:dyDescent="0.25">
      <c r="B87" s="93" t="s">
        <v>16</v>
      </c>
      <c r="C87" s="94" t="s">
        <v>24</v>
      </c>
      <c r="D87" s="90">
        <v>6</v>
      </c>
      <c r="E87" s="91">
        <v>24</v>
      </c>
      <c r="F87" s="90">
        <v>30</v>
      </c>
      <c r="G87" s="91">
        <v>820</v>
      </c>
      <c r="H87" s="90">
        <v>204</v>
      </c>
      <c r="I87" s="92">
        <f>G87*H87</f>
        <v>167280</v>
      </c>
      <c r="J87" s="90">
        <v>2</v>
      </c>
    </row>
    <row r="88" spans="2:11" ht="22.5" customHeight="1" thickBot="1" x14ac:dyDescent="0.3">
      <c r="B88" s="27" t="s">
        <v>16</v>
      </c>
      <c r="C88" t="s">
        <v>24</v>
      </c>
      <c r="D88" s="50">
        <v>6</v>
      </c>
      <c r="E88" s="1">
        <v>19</v>
      </c>
      <c r="F88" s="50">
        <v>25</v>
      </c>
      <c r="G88" s="1">
        <v>820</v>
      </c>
      <c r="H88" s="50">
        <v>169</v>
      </c>
      <c r="I88" s="67">
        <f>G88*H88</f>
        <v>138580</v>
      </c>
      <c r="J88" s="50">
        <v>2</v>
      </c>
    </row>
    <row r="89" spans="2:11" ht="21.75" customHeight="1" thickBot="1" x14ac:dyDescent="0.3">
      <c r="B89" s="13"/>
      <c r="C89" s="14"/>
      <c r="D89" s="20">
        <f>SUM(D87:D88)</f>
        <v>12</v>
      </c>
      <c r="E89" s="15">
        <f>SUM(E87:E88)</f>
        <v>43</v>
      </c>
      <c r="F89" s="20"/>
      <c r="G89" s="15"/>
      <c r="H89" s="20">
        <f>SUM(H87:H88)</f>
        <v>373</v>
      </c>
      <c r="I89" s="15">
        <f>SUM(I87:I88)</f>
        <v>305860</v>
      </c>
      <c r="J89" s="20"/>
    </row>
    <row r="90" spans="2:11" s="9" customFormat="1" x14ac:dyDescent="0.25">
      <c r="B90" s="93" t="s">
        <v>16</v>
      </c>
      <c r="C90" s="94" t="s">
        <v>73</v>
      </c>
      <c r="D90" s="90">
        <v>6</v>
      </c>
      <c r="E90" s="91">
        <v>2</v>
      </c>
      <c r="F90" s="90">
        <v>9</v>
      </c>
      <c r="G90" s="91">
        <v>1300</v>
      </c>
      <c r="H90" s="90">
        <v>56</v>
      </c>
      <c r="I90" s="92">
        <f>G90*H90</f>
        <v>72800</v>
      </c>
      <c r="J90" s="90">
        <v>3</v>
      </c>
      <c r="K90" s="7"/>
    </row>
    <row r="91" spans="2:11" s="9" customFormat="1" ht="15.75" thickBot="1" x14ac:dyDescent="0.3">
      <c r="B91" s="27" t="s">
        <v>16</v>
      </c>
      <c r="C91" t="s">
        <v>73</v>
      </c>
      <c r="D91" s="50">
        <v>25</v>
      </c>
      <c r="E91" s="1"/>
      <c r="F91" s="50">
        <v>9</v>
      </c>
      <c r="G91" s="1">
        <v>1300</v>
      </c>
      <c r="H91" s="50">
        <v>225</v>
      </c>
      <c r="I91" s="67">
        <f>G91*H91</f>
        <v>292500</v>
      </c>
      <c r="J91" s="50">
        <v>3</v>
      </c>
      <c r="K91" s="7"/>
    </row>
    <row r="92" spans="2:11" s="9" customFormat="1" ht="16.5" customHeight="1" thickBot="1" x14ac:dyDescent="0.3">
      <c r="B92" s="13"/>
      <c r="C92" s="14"/>
      <c r="D92" s="20"/>
      <c r="E92" s="15"/>
      <c r="F92" s="20"/>
      <c r="G92" s="15"/>
      <c r="H92" s="20">
        <f>SUM(H90:H91)</f>
        <v>281</v>
      </c>
      <c r="I92" s="15">
        <f>SUM(I90:I91)</f>
        <v>365300</v>
      </c>
      <c r="J92" s="20"/>
      <c r="K92" s="7"/>
    </row>
    <row r="93" spans="2:11" x14ac:dyDescent="0.25">
      <c r="B93" s="107" t="s">
        <v>15</v>
      </c>
      <c r="C93" s="108" t="s">
        <v>10</v>
      </c>
      <c r="D93" s="90">
        <v>16</v>
      </c>
      <c r="E93" s="91">
        <v>17</v>
      </c>
      <c r="F93" s="90">
        <v>24</v>
      </c>
      <c r="G93" s="91">
        <v>450</v>
      </c>
      <c r="H93" s="90">
        <v>401</v>
      </c>
      <c r="I93" s="92">
        <f>G93*H93</f>
        <v>180450</v>
      </c>
      <c r="J93" s="90">
        <v>1</v>
      </c>
    </row>
    <row r="94" spans="2:11" x14ac:dyDescent="0.25">
      <c r="B94" s="31" t="s">
        <v>15</v>
      </c>
      <c r="C94" s="73" t="s">
        <v>10</v>
      </c>
      <c r="D94" s="50">
        <v>33</v>
      </c>
      <c r="E94" s="1">
        <v>11</v>
      </c>
      <c r="F94" s="50">
        <v>18</v>
      </c>
      <c r="G94" s="1">
        <v>600</v>
      </c>
      <c r="H94" s="50">
        <v>605</v>
      </c>
      <c r="I94" s="67">
        <f>G94*H94</f>
        <v>363000</v>
      </c>
      <c r="J94" s="50">
        <v>1</v>
      </c>
    </row>
    <row r="95" spans="2:11" x14ac:dyDescent="0.25">
      <c r="B95" s="27" t="s">
        <v>15</v>
      </c>
      <c r="C95" t="s">
        <v>10</v>
      </c>
      <c r="D95" s="50">
        <v>9</v>
      </c>
      <c r="E95" s="1">
        <v>23</v>
      </c>
      <c r="F95" s="50">
        <v>24</v>
      </c>
      <c r="G95" s="1">
        <v>450</v>
      </c>
      <c r="H95" s="50">
        <v>239</v>
      </c>
      <c r="I95" s="67">
        <f>G95*H95</f>
        <v>107550</v>
      </c>
      <c r="J95" s="50">
        <v>1</v>
      </c>
    </row>
    <row r="96" spans="2:11" ht="15.75" thickBot="1" x14ac:dyDescent="0.3">
      <c r="B96" s="27" t="s">
        <v>15</v>
      </c>
      <c r="C96" t="s">
        <v>10</v>
      </c>
      <c r="D96" s="50">
        <v>4</v>
      </c>
      <c r="E96" s="1">
        <v>10</v>
      </c>
      <c r="F96" s="50">
        <v>18</v>
      </c>
      <c r="G96" s="1">
        <v>600</v>
      </c>
      <c r="H96" s="50">
        <v>82</v>
      </c>
      <c r="I96" s="67">
        <f>G96*H96</f>
        <v>49200</v>
      </c>
      <c r="J96" s="50">
        <v>1</v>
      </c>
    </row>
    <row r="97" spans="2:11" ht="15.75" thickBot="1" x14ac:dyDescent="0.3">
      <c r="B97" s="13"/>
      <c r="C97" s="14"/>
      <c r="D97" s="20">
        <f>SUM(D93:D96)</f>
        <v>62</v>
      </c>
      <c r="E97" s="15">
        <f>SUM(E93:E96)</f>
        <v>61</v>
      </c>
      <c r="F97" s="20"/>
      <c r="G97" s="15"/>
      <c r="H97" s="20">
        <f>SUM(H93:H96)</f>
        <v>1327</v>
      </c>
      <c r="I97" s="15">
        <f>SUM(I93:I96)</f>
        <v>700200</v>
      </c>
      <c r="J97" s="23"/>
    </row>
    <row r="98" spans="2:11" x14ac:dyDescent="0.25">
      <c r="B98" s="101" t="s">
        <v>15</v>
      </c>
      <c r="C98" s="102" t="s">
        <v>40</v>
      </c>
      <c r="D98" s="91">
        <v>26</v>
      </c>
      <c r="E98" s="98">
        <v>24</v>
      </c>
      <c r="F98" s="91">
        <v>25</v>
      </c>
      <c r="G98" s="98">
        <v>196</v>
      </c>
      <c r="H98" s="91">
        <v>674</v>
      </c>
      <c r="I98" s="100">
        <f>G98*H98</f>
        <v>132104</v>
      </c>
      <c r="J98" s="90">
        <v>1</v>
      </c>
    </row>
    <row r="99" spans="2:11" x14ac:dyDescent="0.25">
      <c r="B99" s="27" t="s">
        <v>46</v>
      </c>
      <c r="C99" s="28" t="s">
        <v>40</v>
      </c>
      <c r="D99" s="1">
        <v>9</v>
      </c>
      <c r="E99" s="50">
        <v>10</v>
      </c>
      <c r="F99" s="1">
        <v>25</v>
      </c>
      <c r="G99" s="50">
        <v>196</v>
      </c>
      <c r="H99" s="1">
        <v>235</v>
      </c>
      <c r="I99" s="77">
        <v>46060</v>
      </c>
      <c r="J99" s="50">
        <v>1</v>
      </c>
    </row>
    <row r="100" spans="2:11" x14ac:dyDescent="0.25">
      <c r="B100" s="27" t="s">
        <v>46</v>
      </c>
      <c r="C100" s="28" t="s">
        <v>40</v>
      </c>
      <c r="D100" s="1">
        <v>6</v>
      </c>
      <c r="E100" s="50">
        <v>10</v>
      </c>
      <c r="F100" s="1">
        <v>25</v>
      </c>
      <c r="G100" s="50">
        <v>196</v>
      </c>
      <c r="H100" s="1">
        <v>160</v>
      </c>
      <c r="I100" s="77">
        <v>31360</v>
      </c>
      <c r="J100" s="50">
        <v>1</v>
      </c>
    </row>
    <row r="101" spans="2:11" ht="15.75" thickBot="1" x14ac:dyDescent="0.3">
      <c r="B101" s="29" t="s">
        <v>46</v>
      </c>
      <c r="C101" s="30" t="s">
        <v>40</v>
      </c>
      <c r="D101" s="1">
        <v>29</v>
      </c>
      <c r="E101" s="50">
        <v>15</v>
      </c>
      <c r="F101" s="1">
        <v>25</v>
      </c>
      <c r="G101" s="50">
        <v>196</v>
      </c>
      <c r="H101" s="1">
        <v>740</v>
      </c>
      <c r="I101" s="77">
        <f>G101*H101</f>
        <v>145040</v>
      </c>
      <c r="J101" s="50">
        <v>3</v>
      </c>
    </row>
    <row r="102" spans="2:11" ht="15.75" thickBot="1" x14ac:dyDescent="0.3">
      <c r="B102" s="68"/>
      <c r="C102" s="69"/>
      <c r="D102" s="41">
        <f>SUM(D98:D101)</f>
        <v>70</v>
      </c>
      <c r="E102" s="20">
        <f>SUM(E98:E101)</f>
        <v>59</v>
      </c>
      <c r="F102" s="15"/>
      <c r="G102" s="20"/>
      <c r="H102" s="15">
        <f>SUM(H98:H101)</f>
        <v>1809</v>
      </c>
      <c r="I102" s="20">
        <f>SUM(I98:I101)</f>
        <v>354564</v>
      </c>
      <c r="J102" s="70"/>
    </row>
    <row r="103" spans="2:11" ht="30" customHeight="1" x14ac:dyDescent="0.25">
      <c r="B103" s="93" t="s">
        <v>15</v>
      </c>
      <c r="C103" s="94" t="s">
        <v>12</v>
      </c>
      <c r="D103" s="90">
        <v>3</v>
      </c>
      <c r="E103" s="91">
        <v>0</v>
      </c>
      <c r="F103" s="90">
        <v>8</v>
      </c>
      <c r="G103" s="91">
        <v>685</v>
      </c>
      <c r="H103" s="90">
        <v>24</v>
      </c>
      <c r="I103" s="92">
        <f>G103*H103</f>
        <v>16440</v>
      </c>
      <c r="J103" s="90">
        <v>1</v>
      </c>
    </row>
    <row r="104" spans="2:11" ht="43.5" customHeight="1" thickBot="1" x14ac:dyDescent="0.3">
      <c r="B104" s="27" t="s">
        <v>15</v>
      </c>
      <c r="C104" t="s">
        <v>12</v>
      </c>
      <c r="D104" s="50">
        <v>15</v>
      </c>
      <c r="E104" s="1">
        <v>6</v>
      </c>
      <c r="F104" s="50">
        <v>9</v>
      </c>
      <c r="G104" s="1">
        <v>500</v>
      </c>
      <c r="H104" s="50">
        <v>141</v>
      </c>
      <c r="I104" s="67">
        <f>G104*H104</f>
        <v>70500</v>
      </c>
      <c r="J104" s="57"/>
    </row>
    <row r="105" spans="2:11" ht="15.75" thickBot="1" x14ac:dyDescent="0.3">
      <c r="B105" s="68"/>
      <c r="C105" s="69"/>
      <c r="D105" s="20">
        <f>SUM(D103:D104)</f>
        <v>18</v>
      </c>
      <c r="E105" s="15">
        <v>6</v>
      </c>
      <c r="F105" s="20"/>
      <c r="G105" s="15"/>
      <c r="H105" s="20">
        <v>24</v>
      </c>
      <c r="I105" s="127">
        <f>SUM(I103:I104)</f>
        <v>86940</v>
      </c>
      <c r="J105" s="70"/>
    </row>
    <row r="106" spans="2:11" s="9" customFormat="1" x14ac:dyDescent="0.25">
      <c r="B106" s="93" t="s">
        <v>16</v>
      </c>
      <c r="C106" s="116" t="s">
        <v>80</v>
      </c>
      <c r="D106" s="117">
        <v>19</v>
      </c>
      <c r="E106" s="118"/>
      <c r="F106" s="117">
        <v>8</v>
      </c>
      <c r="G106" s="118">
        <v>500</v>
      </c>
      <c r="H106" s="124">
        <v>152</v>
      </c>
      <c r="I106" s="121">
        <f>G106*H106</f>
        <v>76000</v>
      </c>
      <c r="J106" s="90">
        <v>1</v>
      </c>
      <c r="K106" s="7"/>
    </row>
    <row r="107" spans="2:11" s="9" customFormat="1" x14ac:dyDescent="0.25">
      <c r="B107" s="86" t="s">
        <v>16</v>
      </c>
      <c r="C107" s="2" t="s">
        <v>80</v>
      </c>
      <c r="D107" s="21">
        <v>18</v>
      </c>
      <c r="E107" s="3"/>
      <c r="F107" s="21">
        <v>6</v>
      </c>
      <c r="G107" s="3">
        <v>500</v>
      </c>
      <c r="H107" s="125">
        <v>108</v>
      </c>
      <c r="I107" s="122">
        <f>G107*H107</f>
        <v>54000</v>
      </c>
      <c r="J107" s="87">
        <v>1</v>
      </c>
      <c r="K107" s="7"/>
    </row>
    <row r="108" spans="2:11" s="9" customFormat="1" x14ac:dyDescent="0.25">
      <c r="B108" s="86" t="s">
        <v>16</v>
      </c>
      <c r="C108" s="2" t="s">
        <v>80</v>
      </c>
      <c r="D108" s="21">
        <v>13</v>
      </c>
      <c r="E108" s="3"/>
      <c r="F108" s="21">
        <v>8</v>
      </c>
      <c r="G108" s="3">
        <v>500</v>
      </c>
      <c r="H108" s="126">
        <v>104</v>
      </c>
      <c r="I108" s="122">
        <f>G108*H108</f>
        <v>52000</v>
      </c>
      <c r="J108" s="87">
        <v>1</v>
      </c>
      <c r="K108" s="7"/>
    </row>
    <row r="109" spans="2:11" s="9" customFormat="1" x14ac:dyDescent="0.25">
      <c r="B109" s="86" t="s">
        <v>16</v>
      </c>
      <c r="C109" s="2" t="s">
        <v>80</v>
      </c>
      <c r="D109" s="21">
        <v>11</v>
      </c>
      <c r="E109" s="3"/>
      <c r="F109" s="21">
        <v>6</v>
      </c>
      <c r="G109" s="3">
        <v>500</v>
      </c>
      <c r="H109" s="126">
        <v>66</v>
      </c>
      <c r="I109" s="122">
        <f>G109*H109</f>
        <v>33000</v>
      </c>
      <c r="J109" s="87">
        <v>1</v>
      </c>
      <c r="K109" s="7"/>
    </row>
    <row r="110" spans="2:11" s="9" customFormat="1" ht="15.75" thickBot="1" x14ac:dyDescent="0.3">
      <c r="B110" s="86" t="s">
        <v>16</v>
      </c>
      <c r="C110" s="2" t="s">
        <v>80</v>
      </c>
      <c r="D110" s="21">
        <v>4</v>
      </c>
      <c r="E110" s="3">
        <v>7</v>
      </c>
      <c r="F110" s="21">
        <v>8</v>
      </c>
      <c r="G110" s="3">
        <v>595</v>
      </c>
      <c r="H110" s="126">
        <v>39</v>
      </c>
      <c r="I110" s="123">
        <f>G110*H110</f>
        <v>23205</v>
      </c>
      <c r="J110" s="87">
        <v>3</v>
      </c>
      <c r="K110" s="7"/>
    </row>
    <row r="111" spans="2:11" s="9" customFormat="1" ht="15.75" thickBot="1" x14ac:dyDescent="0.3">
      <c r="B111" s="68"/>
      <c r="C111" s="69"/>
      <c r="D111" s="20">
        <f>SUM(D106:D107)</f>
        <v>37</v>
      </c>
      <c r="E111" s="15"/>
      <c r="F111" s="20">
        <f>SUM(F106:F107)</f>
        <v>14</v>
      </c>
      <c r="G111" s="15"/>
      <c r="H111" s="20">
        <f>SUM(H106:H107)</f>
        <v>260</v>
      </c>
      <c r="I111" s="15">
        <f>SUM(I106:I110)</f>
        <v>238205</v>
      </c>
      <c r="J111" s="70"/>
      <c r="K111" s="7"/>
    </row>
    <row r="112" spans="2:11" x14ac:dyDescent="0.25">
      <c r="B112" s="93" t="s">
        <v>15</v>
      </c>
      <c r="C112" s="94" t="s">
        <v>39</v>
      </c>
      <c r="D112" s="90">
        <v>2</v>
      </c>
      <c r="E112" s="91">
        <v>9</v>
      </c>
      <c r="F112" s="90">
        <v>16</v>
      </c>
      <c r="G112" s="91">
        <v>294</v>
      </c>
      <c r="H112" s="90">
        <v>41</v>
      </c>
      <c r="I112" s="92">
        <f>G112*H112</f>
        <v>12054</v>
      </c>
      <c r="J112" s="90">
        <v>1</v>
      </c>
    </row>
    <row r="113" spans="2:11" x14ac:dyDescent="0.25">
      <c r="B113" s="31" t="s">
        <v>46</v>
      </c>
      <c r="C113" s="73" t="s">
        <v>39</v>
      </c>
      <c r="D113" s="50">
        <v>16</v>
      </c>
      <c r="E113" s="1">
        <v>11</v>
      </c>
      <c r="F113" s="50">
        <v>15</v>
      </c>
      <c r="G113" s="1">
        <v>234</v>
      </c>
      <c r="H113" s="50">
        <v>251</v>
      </c>
      <c r="I113" s="67">
        <f>G113*H113</f>
        <v>58734</v>
      </c>
      <c r="J113" s="50">
        <v>2</v>
      </c>
    </row>
    <row r="114" spans="2:11" ht="24" customHeight="1" thickBot="1" x14ac:dyDescent="0.3">
      <c r="B114" s="31" t="s">
        <v>46</v>
      </c>
      <c r="C114" s="73" t="s">
        <v>39</v>
      </c>
      <c r="D114" s="50">
        <v>16</v>
      </c>
      <c r="E114" s="1"/>
      <c r="F114" s="50">
        <v>20</v>
      </c>
      <c r="G114" s="1">
        <v>234</v>
      </c>
      <c r="H114" s="50">
        <v>320</v>
      </c>
      <c r="I114" s="67">
        <f>G114*H114</f>
        <v>74880</v>
      </c>
      <c r="J114" s="50">
        <v>2</v>
      </c>
    </row>
    <row r="115" spans="2:11" ht="21" customHeight="1" thickBot="1" x14ac:dyDescent="0.3">
      <c r="B115" s="13"/>
      <c r="C115" s="14"/>
      <c r="D115" s="20">
        <f>SUM(D112:D114)</f>
        <v>34</v>
      </c>
      <c r="E115" s="15">
        <f>SUM(E112:E114)</f>
        <v>20</v>
      </c>
      <c r="F115" s="20"/>
      <c r="G115" s="15"/>
      <c r="H115" s="20">
        <f>SUM(H112:H114)</f>
        <v>612</v>
      </c>
      <c r="I115" s="15">
        <f>SUM(I112:I114)</f>
        <v>145668</v>
      </c>
      <c r="J115" s="20"/>
    </row>
    <row r="116" spans="2:11" ht="20.25" customHeight="1" x14ac:dyDescent="0.25">
      <c r="B116" s="93" t="s">
        <v>16</v>
      </c>
      <c r="C116" s="94" t="s">
        <v>11</v>
      </c>
      <c r="D116" s="90">
        <v>7</v>
      </c>
      <c r="E116" s="91">
        <v>0</v>
      </c>
      <c r="F116" s="90">
        <v>9</v>
      </c>
      <c r="G116" s="91">
        <v>447</v>
      </c>
      <c r="H116" s="90">
        <v>63</v>
      </c>
      <c r="I116" s="92">
        <f>G116*H116</f>
        <v>28161</v>
      </c>
      <c r="J116" s="90">
        <v>1</v>
      </c>
    </row>
    <row r="117" spans="2:11" ht="26.25" customHeight="1" x14ac:dyDescent="0.25">
      <c r="B117" s="31" t="s">
        <v>15</v>
      </c>
      <c r="C117" s="73" t="s">
        <v>11</v>
      </c>
      <c r="D117" s="50">
        <v>27</v>
      </c>
      <c r="E117" s="1">
        <v>2</v>
      </c>
      <c r="F117" s="50">
        <v>9</v>
      </c>
      <c r="G117" s="1">
        <v>447</v>
      </c>
      <c r="H117" s="50">
        <v>245</v>
      </c>
      <c r="I117" s="67">
        <f>G117*H117</f>
        <v>109515</v>
      </c>
      <c r="J117" s="50">
        <v>1</v>
      </c>
    </row>
    <row r="118" spans="2:11" ht="28.5" customHeight="1" x14ac:dyDescent="0.25">
      <c r="B118" s="27" t="s">
        <v>15</v>
      </c>
      <c r="C118" t="s">
        <v>11</v>
      </c>
      <c r="D118" s="50">
        <v>4</v>
      </c>
      <c r="E118" s="1">
        <v>4</v>
      </c>
      <c r="F118" s="50">
        <v>8</v>
      </c>
      <c r="G118" s="1">
        <v>670</v>
      </c>
      <c r="H118" s="50">
        <v>36</v>
      </c>
      <c r="I118" s="67">
        <f>G118*H118</f>
        <v>24120</v>
      </c>
      <c r="J118" s="50">
        <v>1</v>
      </c>
    </row>
    <row r="119" spans="2:11" ht="23.25" customHeight="1" x14ac:dyDescent="0.25">
      <c r="B119" s="27" t="s">
        <v>15</v>
      </c>
      <c r="C119" t="s">
        <v>11</v>
      </c>
      <c r="D119" s="50">
        <v>7</v>
      </c>
      <c r="E119" s="1">
        <v>1</v>
      </c>
      <c r="F119" s="50">
        <v>12</v>
      </c>
      <c r="G119" s="1">
        <v>447</v>
      </c>
      <c r="H119" s="50">
        <v>85</v>
      </c>
      <c r="I119" s="67">
        <f>G119*H119</f>
        <v>37995</v>
      </c>
      <c r="J119" s="50">
        <v>1</v>
      </c>
    </row>
    <row r="120" spans="2:11" ht="23.25" customHeight="1" thickBot="1" x14ac:dyDescent="0.3">
      <c r="B120" s="27" t="s">
        <v>15</v>
      </c>
      <c r="C120" t="s">
        <v>11</v>
      </c>
      <c r="D120" s="50">
        <v>5</v>
      </c>
      <c r="E120" s="1"/>
      <c r="F120" s="50">
        <v>9</v>
      </c>
      <c r="G120" s="1">
        <v>447</v>
      </c>
      <c r="H120" s="50">
        <v>45</v>
      </c>
      <c r="I120" s="67">
        <f>G120*H120</f>
        <v>20115</v>
      </c>
      <c r="J120" s="50">
        <v>1</v>
      </c>
    </row>
    <row r="121" spans="2:11" ht="18.75" customHeight="1" thickBot="1" x14ac:dyDescent="0.3">
      <c r="B121" s="13"/>
      <c r="C121" s="14"/>
      <c r="D121" s="20">
        <f>SUM(D116:D120)</f>
        <v>50</v>
      </c>
      <c r="E121" s="15">
        <f>SUM(E116:E120)</f>
        <v>7</v>
      </c>
      <c r="F121" s="20"/>
      <c r="G121" s="15"/>
      <c r="H121" s="20">
        <f>SUM(H116:H120)</f>
        <v>474</v>
      </c>
      <c r="I121" s="15">
        <f>SUM(I116:I120)</f>
        <v>219906</v>
      </c>
      <c r="J121" s="20"/>
    </row>
    <row r="122" spans="2:11" ht="75" customHeight="1" thickBot="1" x14ac:dyDescent="0.3">
      <c r="B122" s="27" t="s">
        <v>15</v>
      </c>
      <c r="C122" t="s">
        <v>55</v>
      </c>
      <c r="D122" s="50">
        <v>17</v>
      </c>
      <c r="E122" s="1">
        <v>5</v>
      </c>
      <c r="F122" s="50">
        <v>9</v>
      </c>
      <c r="G122" s="1">
        <v>522</v>
      </c>
      <c r="H122" s="50">
        <v>158</v>
      </c>
      <c r="I122" s="67">
        <f>G122*H122</f>
        <v>82476</v>
      </c>
      <c r="J122" s="50">
        <v>1</v>
      </c>
    </row>
    <row r="123" spans="2:11" s="9" customFormat="1" ht="15.75" thickBot="1" x14ac:dyDescent="0.3">
      <c r="B123" s="13"/>
      <c r="C123" s="14"/>
      <c r="D123" s="20">
        <v>17</v>
      </c>
      <c r="E123" s="15">
        <v>5</v>
      </c>
      <c r="F123" s="20"/>
      <c r="G123" s="15"/>
      <c r="H123" s="20">
        <v>158</v>
      </c>
      <c r="I123" s="15">
        <v>82476</v>
      </c>
      <c r="J123" s="20"/>
      <c r="K123" s="7"/>
    </row>
    <row r="124" spans="2:11" s="9" customFormat="1" x14ac:dyDescent="0.25">
      <c r="B124" s="93" t="s">
        <v>16</v>
      </c>
      <c r="C124" s="94" t="s">
        <v>57</v>
      </c>
      <c r="D124" s="90">
        <v>6</v>
      </c>
      <c r="E124" s="91">
        <v>6</v>
      </c>
      <c r="F124" s="90">
        <v>9</v>
      </c>
      <c r="G124" s="91">
        <v>372</v>
      </c>
      <c r="H124" s="90">
        <v>60</v>
      </c>
      <c r="I124" s="92">
        <f t="shared" ref="I124:I129" si="0">G124*H124</f>
        <v>22320</v>
      </c>
      <c r="J124" s="90">
        <v>3</v>
      </c>
      <c r="K124" s="7"/>
    </row>
    <row r="125" spans="2:11" s="9" customFormat="1" x14ac:dyDescent="0.25">
      <c r="B125" s="25" t="s">
        <v>16</v>
      </c>
      <c r="C125" s="71" t="s">
        <v>57</v>
      </c>
      <c r="D125" s="50">
        <v>35</v>
      </c>
      <c r="E125" s="1">
        <v>5</v>
      </c>
      <c r="F125" s="50">
        <v>9</v>
      </c>
      <c r="G125" s="1">
        <v>396</v>
      </c>
      <c r="H125" s="50">
        <v>320</v>
      </c>
      <c r="I125" s="67">
        <f t="shared" si="0"/>
        <v>126720</v>
      </c>
      <c r="J125" s="50">
        <v>3</v>
      </c>
      <c r="K125" s="7"/>
    </row>
    <row r="126" spans="2:11" s="9" customFormat="1" x14ac:dyDescent="0.25">
      <c r="B126" s="31" t="s">
        <v>16</v>
      </c>
      <c r="C126" s="73" t="s">
        <v>57</v>
      </c>
      <c r="D126" s="50">
        <v>37</v>
      </c>
      <c r="E126" s="1">
        <v>7</v>
      </c>
      <c r="F126" s="50">
        <v>9</v>
      </c>
      <c r="G126" s="1">
        <v>372</v>
      </c>
      <c r="H126" s="50">
        <v>340</v>
      </c>
      <c r="I126" s="67">
        <f t="shared" si="0"/>
        <v>126480</v>
      </c>
      <c r="J126" s="50">
        <v>3</v>
      </c>
      <c r="K126" s="7"/>
    </row>
    <row r="127" spans="2:11" s="9" customFormat="1" x14ac:dyDescent="0.25">
      <c r="B127" s="27" t="s">
        <v>16</v>
      </c>
      <c r="C127" t="s">
        <v>57</v>
      </c>
      <c r="D127" s="50">
        <v>37</v>
      </c>
      <c r="E127" s="1">
        <v>7</v>
      </c>
      <c r="F127" s="50">
        <v>9</v>
      </c>
      <c r="G127" s="1">
        <v>372</v>
      </c>
      <c r="H127" s="50">
        <v>340</v>
      </c>
      <c r="I127" s="67">
        <f t="shared" si="0"/>
        <v>126480</v>
      </c>
      <c r="J127" s="50">
        <v>3</v>
      </c>
      <c r="K127" s="7"/>
    </row>
    <row r="128" spans="2:11" s="9" customFormat="1" x14ac:dyDescent="0.25">
      <c r="B128" s="27" t="s">
        <v>16</v>
      </c>
      <c r="C128" t="s">
        <v>57</v>
      </c>
      <c r="D128" s="50">
        <v>41</v>
      </c>
      <c r="E128" s="1">
        <v>3</v>
      </c>
      <c r="F128" s="50">
        <v>9</v>
      </c>
      <c r="G128" s="1">
        <v>396</v>
      </c>
      <c r="H128" s="50">
        <v>372</v>
      </c>
      <c r="I128" s="67">
        <f t="shared" si="0"/>
        <v>147312</v>
      </c>
      <c r="J128" s="50">
        <v>3</v>
      </c>
      <c r="K128" s="7"/>
    </row>
    <row r="129" spans="2:11" s="9" customFormat="1" ht="15.75" thickBot="1" x14ac:dyDescent="0.3">
      <c r="B129" s="27" t="s">
        <v>16</v>
      </c>
      <c r="C129" t="s">
        <v>57</v>
      </c>
      <c r="D129" s="50"/>
      <c r="E129" s="1">
        <v>2</v>
      </c>
      <c r="F129" s="50"/>
      <c r="G129" s="1">
        <v>396</v>
      </c>
      <c r="H129" s="50">
        <v>2</v>
      </c>
      <c r="I129" s="67">
        <f t="shared" si="0"/>
        <v>792</v>
      </c>
      <c r="J129" s="50">
        <v>3</v>
      </c>
      <c r="K129" s="7"/>
    </row>
    <row r="130" spans="2:11" s="9" customFormat="1" ht="15.75" thickBot="1" x14ac:dyDescent="0.3">
      <c r="B130" s="13"/>
      <c r="C130" s="14"/>
      <c r="D130" s="20">
        <f>SUM(D124:D128)</f>
        <v>156</v>
      </c>
      <c r="E130" s="15">
        <f>SUM(E124:E128)</f>
        <v>28</v>
      </c>
      <c r="F130" s="20"/>
      <c r="G130" s="15"/>
      <c r="H130" s="20">
        <f>SUM(H124:H129)</f>
        <v>1434</v>
      </c>
      <c r="I130" s="15">
        <f>SUM(I124:I129)</f>
        <v>550104</v>
      </c>
      <c r="J130" s="20"/>
      <c r="K130" s="7"/>
    </row>
    <row r="131" spans="2:11" x14ac:dyDescent="0.25">
      <c r="B131" s="93" t="s">
        <v>16</v>
      </c>
      <c r="C131" s="94" t="s">
        <v>30</v>
      </c>
      <c r="D131" s="90">
        <v>17</v>
      </c>
      <c r="E131" s="91">
        <v>3</v>
      </c>
      <c r="F131" s="90">
        <v>12</v>
      </c>
      <c r="G131" s="91">
        <v>405</v>
      </c>
      <c r="H131" s="90">
        <v>207</v>
      </c>
      <c r="I131" s="92">
        <f t="shared" ref="I131:I136" si="1">G131*H131</f>
        <v>83835</v>
      </c>
      <c r="J131" s="90">
        <v>2</v>
      </c>
    </row>
    <row r="132" spans="2:11" x14ac:dyDescent="0.25">
      <c r="B132" s="31" t="s">
        <v>16</v>
      </c>
      <c r="C132" s="73" t="s">
        <v>30</v>
      </c>
      <c r="D132" s="50">
        <v>32</v>
      </c>
      <c r="E132" s="1">
        <v>4</v>
      </c>
      <c r="F132" s="50">
        <v>12</v>
      </c>
      <c r="G132" s="1">
        <v>405</v>
      </c>
      <c r="H132" s="50">
        <v>388</v>
      </c>
      <c r="I132" s="67">
        <f t="shared" si="1"/>
        <v>157140</v>
      </c>
      <c r="J132" s="50">
        <v>2</v>
      </c>
    </row>
    <row r="133" spans="2:11" s="37" customFormat="1" x14ac:dyDescent="0.25">
      <c r="B133" s="34" t="s">
        <v>16</v>
      </c>
      <c r="C133" s="37" t="s">
        <v>30</v>
      </c>
      <c r="D133" s="35"/>
      <c r="E133" s="74"/>
      <c r="F133" s="35"/>
      <c r="G133" s="74">
        <v>405</v>
      </c>
      <c r="H133" s="35">
        <v>11</v>
      </c>
      <c r="I133" s="67">
        <f t="shared" si="1"/>
        <v>4455</v>
      </c>
      <c r="J133" s="35">
        <v>3</v>
      </c>
      <c r="K133" s="36"/>
    </row>
    <row r="134" spans="2:11" x14ac:dyDescent="0.25">
      <c r="B134" s="27" t="s">
        <v>16</v>
      </c>
      <c r="C134" t="s">
        <v>30</v>
      </c>
      <c r="D134" s="50">
        <v>36</v>
      </c>
      <c r="E134" s="1"/>
      <c r="F134" s="50">
        <v>9</v>
      </c>
      <c r="G134" s="1">
        <v>405</v>
      </c>
      <c r="H134" s="50">
        <v>324</v>
      </c>
      <c r="I134" s="67">
        <f t="shared" si="1"/>
        <v>131220</v>
      </c>
      <c r="J134" s="50">
        <v>3</v>
      </c>
    </row>
    <row r="135" spans="2:11" x14ac:dyDescent="0.25">
      <c r="B135" s="27" t="s">
        <v>16</v>
      </c>
      <c r="C135" t="s">
        <v>30</v>
      </c>
      <c r="D135" s="50">
        <v>43</v>
      </c>
      <c r="E135" s="1">
        <v>1</v>
      </c>
      <c r="F135" s="50">
        <v>9</v>
      </c>
      <c r="G135" s="1">
        <v>405</v>
      </c>
      <c r="H135" s="50">
        <v>388</v>
      </c>
      <c r="I135" s="67">
        <f t="shared" si="1"/>
        <v>157140</v>
      </c>
      <c r="J135" s="50">
        <v>3</v>
      </c>
    </row>
    <row r="136" spans="2:11" ht="15.75" thickBot="1" x14ac:dyDescent="0.3">
      <c r="B136" s="27" t="s">
        <v>16</v>
      </c>
      <c r="C136" t="s">
        <v>30</v>
      </c>
      <c r="D136" s="50">
        <v>42</v>
      </c>
      <c r="E136" s="1">
        <v>8</v>
      </c>
      <c r="F136" s="50">
        <v>9</v>
      </c>
      <c r="G136" s="1">
        <v>405</v>
      </c>
      <c r="H136" s="50">
        <v>386</v>
      </c>
      <c r="I136" s="67">
        <f t="shared" si="1"/>
        <v>156330</v>
      </c>
      <c r="J136" s="50">
        <v>3</v>
      </c>
    </row>
    <row r="137" spans="2:11" ht="15.75" thickBot="1" x14ac:dyDescent="0.3">
      <c r="B137" s="13"/>
      <c r="C137" s="14"/>
      <c r="D137" s="20">
        <f>SUM(D131:D136)</f>
        <v>170</v>
      </c>
      <c r="E137" s="15">
        <f>SUM(E131:E136)</f>
        <v>16</v>
      </c>
      <c r="F137" s="20"/>
      <c r="G137" s="15"/>
      <c r="H137" s="20">
        <f>SUM(H131:H136)</f>
        <v>1704</v>
      </c>
      <c r="I137" s="15">
        <f>SUM(I131:I136)</f>
        <v>690120</v>
      </c>
      <c r="J137" s="20"/>
    </row>
    <row r="138" spans="2:11" x14ac:dyDescent="0.25">
      <c r="B138" s="88" t="s">
        <v>16</v>
      </c>
      <c r="C138" s="89" t="s">
        <v>31</v>
      </c>
      <c r="D138" s="90">
        <v>21</v>
      </c>
      <c r="E138" s="104">
        <v>5</v>
      </c>
      <c r="F138" s="90">
        <v>20</v>
      </c>
      <c r="G138" s="91">
        <v>255</v>
      </c>
      <c r="H138" s="90">
        <v>425</v>
      </c>
      <c r="I138" s="92">
        <f>G138*H138</f>
        <v>108375</v>
      </c>
      <c r="J138" s="90">
        <v>2</v>
      </c>
    </row>
    <row r="139" spans="2:11" ht="15.75" thickBot="1" x14ac:dyDescent="0.3">
      <c r="B139" s="27" t="s">
        <v>16</v>
      </c>
      <c r="C139" t="s">
        <v>31</v>
      </c>
      <c r="D139" s="50">
        <v>23</v>
      </c>
      <c r="E139" s="1">
        <v>0</v>
      </c>
      <c r="F139" s="50">
        <v>20</v>
      </c>
      <c r="G139" s="1">
        <v>255</v>
      </c>
      <c r="H139" s="50">
        <v>460</v>
      </c>
      <c r="I139" s="67">
        <f>G139*H139</f>
        <v>117300</v>
      </c>
      <c r="J139" s="50">
        <v>2</v>
      </c>
    </row>
    <row r="140" spans="2:11" ht="61.5" customHeight="1" thickBot="1" x14ac:dyDescent="0.3">
      <c r="B140" s="68"/>
      <c r="C140" s="69"/>
      <c r="D140" s="20">
        <f>SUM(D138:D139)</f>
        <v>44</v>
      </c>
      <c r="E140" s="15">
        <v>0</v>
      </c>
      <c r="F140" s="70"/>
      <c r="G140" s="72"/>
      <c r="H140" s="20">
        <f>SUM(H138:H139)</f>
        <v>885</v>
      </c>
      <c r="I140" s="15">
        <f>SUM(I138:I139)</f>
        <v>225675</v>
      </c>
      <c r="J140" s="70"/>
    </row>
    <row r="141" spans="2:11" x14ac:dyDescent="0.25">
      <c r="B141" s="27" t="s">
        <v>16</v>
      </c>
      <c r="C141" t="s">
        <v>27</v>
      </c>
      <c r="D141" s="50">
        <v>14</v>
      </c>
      <c r="E141" s="1">
        <v>4</v>
      </c>
      <c r="F141" s="50">
        <v>25</v>
      </c>
      <c r="G141" s="1">
        <v>290</v>
      </c>
      <c r="H141" s="50">
        <v>354</v>
      </c>
      <c r="I141" s="67">
        <f>G141*H141</f>
        <v>102660</v>
      </c>
      <c r="J141" s="50">
        <v>2</v>
      </c>
    </row>
    <row r="142" spans="2:11" ht="19.5" customHeight="1" x14ac:dyDescent="0.25">
      <c r="B142" s="25" t="s">
        <v>16</v>
      </c>
      <c r="C142" s="71" t="s">
        <v>27</v>
      </c>
      <c r="D142" s="50">
        <v>30</v>
      </c>
      <c r="E142" s="1">
        <v>12</v>
      </c>
      <c r="F142" s="50">
        <v>20</v>
      </c>
      <c r="G142" s="1">
        <v>290</v>
      </c>
      <c r="H142" s="50">
        <v>612</v>
      </c>
      <c r="I142" s="67">
        <f>G142*H142</f>
        <v>177480</v>
      </c>
      <c r="J142" s="50">
        <v>2</v>
      </c>
    </row>
    <row r="143" spans="2:11" ht="21" customHeight="1" thickBot="1" x14ac:dyDescent="0.3">
      <c r="B143" s="27" t="s">
        <v>16</v>
      </c>
      <c r="C143" t="s">
        <v>27</v>
      </c>
      <c r="D143" s="50">
        <v>30</v>
      </c>
      <c r="E143" s="1">
        <v>12</v>
      </c>
      <c r="F143" s="50">
        <v>20</v>
      </c>
      <c r="G143" s="1">
        <v>290</v>
      </c>
      <c r="H143" s="50">
        <v>612</v>
      </c>
      <c r="I143" s="67">
        <f>G143*H143</f>
        <v>177480</v>
      </c>
      <c r="J143" s="50">
        <v>2</v>
      </c>
    </row>
    <row r="144" spans="2:11" ht="21" customHeight="1" thickBot="1" x14ac:dyDescent="0.3">
      <c r="B144" s="68"/>
      <c r="C144" s="69"/>
      <c r="D144" s="20">
        <f>SUM(D141:D143)</f>
        <v>74</v>
      </c>
      <c r="E144" s="15">
        <f>SUM(E141:E143)</f>
        <v>28</v>
      </c>
      <c r="F144" s="20"/>
      <c r="G144" s="15"/>
      <c r="H144" s="20">
        <f>SUM(H141:H143)</f>
        <v>1578</v>
      </c>
      <c r="I144" s="15">
        <f>SUM(I141:I143)</f>
        <v>457620</v>
      </c>
      <c r="J144" s="70"/>
    </row>
    <row r="145" spans="2:11" x14ac:dyDescent="0.25">
      <c r="B145" s="93" t="s">
        <v>16</v>
      </c>
      <c r="C145" s="94" t="s">
        <v>13</v>
      </c>
      <c r="D145" s="90">
        <v>33</v>
      </c>
      <c r="E145" s="91">
        <v>14</v>
      </c>
      <c r="F145" s="90">
        <v>16</v>
      </c>
      <c r="G145" s="91">
        <v>286</v>
      </c>
      <c r="H145" s="90">
        <v>542</v>
      </c>
      <c r="I145" s="92">
        <f t="shared" ref="I145:I152" si="2">G145*H145</f>
        <v>155012</v>
      </c>
      <c r="J145" s="90">
        <v>2</v>
      </c>
    </row>
    <row r="146" spans="2:11" x14ac:dyDescent="0.25">
      <c r="B146" s="25" t="s">
        <v>15</v>
      </c>
      <c r="C146" s="71" t="s">
        <v>13</v>
      </c>
      <c r="D146" s="50">
        <v>33</v>
      </c>
      <c r="E146" s="1">
        <v>12</v>
      </c>
      <c r="F146" s="50">
        <v>16</v>
      </c>
      <c r="G146" s="1">
        <v>300</v>
      </c>
      <c r="H146" s="50">
        <v>540</v>
      </c>
      <c r="I146" s="67">
        <f t="shared" si="2"/>
        <v>162000</v>
      </c>
      <c r="J146" s="50">
        <v>1</v>
      </c>
    </row>
    <row r="147" spans="2:11" x14ac:dyDescent="0.25">
      <c r="B147" s="27" t="s">
        <v>46</v>
      </c>
      <c r="C147" t="s">
        <v>13</v>
      </c>
      <c r="D147" s="50">
        <v>33</v>
      </c>
      <c r="E147" s="1">
        <v>0</v>
      </c>
      <c r="F147" s="50">
        <v>16</v>
      </c>
      <c r="G147" s="1">
        <v>286</v>
      </c>
      <c r="H147" s="50">
        <v>528</v>
      </c>
      <c r="I147" s="67">
        <f t="shared" si="2"/>
        <v>151008</v>
      </c>
      <c r="J147" s="50">
        <v>1</v>
      </c>
    </row>
    <row r="148" spans="2:11" x14ac:dyDescent="0.25">
      <c r="B148" s="27" t="s">
        <v>46</v>
      </c>
      <c r="C148" t="s">
        <v>13</v>
      </c>
      <c r="D148" s="50">
        <v>10</v>
      </c>
      <c r="E148" s="1">
        <v>10</v>
      </c>
      <c r="F148" s="50">
        <v>16</v>
      </c>
      <c r="G148" s="1">
        <v>286</v>
      </c>
      <c r="H148" s="50">
        <v>170</v>
      </c>
      <c r="I148" s="67">
        <f t="shared" si="2"/>
        <v>48620</v>
      </c>
      <c r="J148" s="50">
        <v>1</v>
      </c>
    </row>
    <row r="149" spans="2:11" x14ac:dyDescent="0.25">
      <c r="B149" s="27" t="s">
        <v>46</v>
      </c>
      <c r="C149" t="s">
        <v>13</v>
      </c>
      <c r="D149" s="50">
        <v>18</v>
      </c>
      <c r="E149" s="1">
        <v>12</v>
      </c>
      <c r="F149" s="50">
        <v>16</v>
      </c>
      <c r="G149" s="1">
        <v>290</v>
      </c>
      <c r="H149" s="50">
        <v>300</v>
      </c>
      <c r="I149" s="67">
        <f t="shared" si="2"/>
        <v>87000</v>
      </c>
      <c r="J149" s="50">
        <v>1</v>
      </c>
    </row>
    <row r="150" spans="2:11" x14ac:dyDescent="0.25">
      <c r="B150" s="27" t="s">
        <v>46</v>
      </c>
      <c r="C150" t="s">
        <v>13</v>
      </c>
      <c r="D150" s="50">
        <v>7</v>
      </c>
      <c r="E150" s="1">
        <v>14</v>
      </c>
      <c r="F150" s="50">
        <v>16</v>
      </c>
      <c r="G150" s="1">
        <v>300</v>
      </c>
      <c r="H150" s="50">
        <v>126</v>
      </c>
      <c r="I150" s="67">
        <f t="shared" si="2"/>
        <v>37800</v>
      </c>
      <c r="J150" s="50">
        <v>2</v>
      </c>
    </row>
    <row r="151" spans="2:11" x14ac:dyDescent="0.25">
      <c r="B151" s="27" t="s">
        <v>46</v>
      </c>
      <c r="C151" t="s">
        <v>13</v>
      </c>
      <c r="D151" s="50"/>
      <c r="E151" s="1">
        <v>3</v>
      </c>
      <c r="F151" s="50"/>
      <c r="G151" s="1">
        <v>286</v>
      </c>
      <c r="H151" s="50">
        <v>3</v>
      </c>
      <c r="I151" s="67">
        <f t="shared" si="2"/>
        <v>858</v>
      </c>
      <c r="J151" s="50">
        <v>2</v>
      </c>
    </row>
    <row r="152" spans="2:11" ht="15.75" thickBot="1" x14ac:dyDescent="0.3">
      <c r="B152" s="27" t="s">
        <v>46</v>
      </c>
      <c r="C152" t="s">
        <v>13</v>
      </c>
      <c r="D152" s="50">
        <v>2</v>
      </c>
      <c r="E152" s="1">
        <v>13</v>
      </c>
      <c r="F152" s="50">
        <v>16</v>
      </c>
      <c r="G152" s="1">
        <v>290</v>
      </c>
      <c r="H152" s="50">
        <v>45</v>
      </c>
      <c r="I152" s="67">
        <f t="shared" si="2"/>
        <v>13050</v>
      </c>
      <c r="J152" s="50">
        <v>2</v>
      </c>
    </row>
    <row r="153" spans="2:11" ht="15.75" thickBot="1" x14ac:dyDescent="0.3">
      <c r="B153" s="68"/>
      <c r="C153" s="69"/>
      <c r="D153" s="41">
        <f>SUM(D145:D150)</f>
        <v>134</v>
      </c>
      <c r="E153" s="20">
        <f>SUM(E145:E152)</f>
        <v>78</v>
      </c>
      <c r="F153" s="85"/>
      <c r="G153" s="72"/>
      <c r="H153" s="20">
        <f>SUM(H145:H152)</f>
        <v>2254</v>
      </c>
      <c r="I153" s="15">
        <f>SUM(I145:I152)</f>
        <v>655348</v>
      </c>
      <c r="J153" s="70"/>
    </row>
    <row r="154" spans="2:11" ht="73.5" customHeight="1" x14ac:dyDescent="0.25">
      <c r="B154" s="93" t="s">
        <v>46</v>
      </c>
      <c r="C154" s="94" t="s">
        <v>71</v>
      </c>
      <c r="D154" s="119">
        <v>34</v>
      </c>
      <c r="E154" s="98">
        <v>4</v>
      </c>
      <c r="F154" s="120">
        <v>16</v>
      </c>
      <c r="G154" s="91">
        <v>142</v>
      </c>
      <c r="H154" s="90">
        <v>548</v>
      </c>
      <c r="I154" s="92">
        <f>G154*H154</f>
        <v>77816</v>
      </c>
      <c r="J154" s="90">
        <v>3</v>
      </c>
    </row>
    <row r="155" spans="2:11" ht="19.5" customHeight="1" x14ac:dyDescent="0.25">
      <c r="B155" s="27" t="s">
        <v>16</v>
      </c>
      <c r="C155" t="s">
        <v>71</v>
      </c>
      <c r="D155" s="83">
        <v>33</v>
      </c>
      <c r="E155" s="50"/>
      <c r="F155" s="84">
        <v>16</v>
      </c>
      <c r="G155" s="1">
        <v>142</v>
      </c>
      <c r="H155" s="50">
        <v>528</v>
      </c>
      <c r="I155" s="67">
        <f>G155*H155</f>
        <v>74976</v>
      </c>
      <c r="J155" s="50">
        <v>3</v>
      </c>
    </row>
    <row r="156" spans="2:11" ht="19.5" customHeight="1" x14ac:dyDescent="0.25">
      <c r="B156" s="27" t="s">
        <v>16</v>
      </c>
      <c r="C156" t="s">
        <v>71</v>
      </c>
      <c r="D156" s="83">
        <v>33</v>
      </c>
      <c r="E156" s="50">
        <v>4</v>
      </c>
      <c r="F156" s="84">
        <v>16</v>
      </c>
      <c r="G156" s="1">
        <v>142</v>
      </c>
      <c r="H156" s="50">
        <v>532</v>
      </c>
      <c r="I156" s="67">
        <f>G156*H156</f>
        <v>75544</v>
      </c>
      <c r="J156" s="50">
        <v>1</v>
      </c>
    </row>
    <row r="157" spans="2:11" ht="19.5" customHeight="1" thickBot="1" x14ac:dyDescent="0.3">
      <c r="B157" s="27" t="s">
        <v>16</v>
      </c>
      <c r="C157" t="s">
        <v>71</v>
      </c>
      <c r="D157" s="83">
        <v>32</v>
      </c>
      <c r="E157" s="65">
        <v>15</v>
      </c>
      <c r="F157" s="84">
        <v>16</v>
      </c>
      <c r="G157" s="1">
        <v>136</v>
      </c>
      <c r="H157" s="50">
        <v>527</v>
      </c>
      <c r="I157" s="67">
        <f>G157*H157</f>
        <v>71672</v>
      </c>
      <c r="J157" s="50">
        <v>1</v>
      </c>
    </row>
    <row r="158" spans="2:11" s="9" customFormat="1" ht="19.5" customHeight="1" thickBot="1" x14ac:dyDescent="0.3">
      <c r="B158" s="68"/>
      <c r="C158" s="69"/>
      <c r="D158" s="41">
        <f>SUM(D154:D157)</f>
        <v>132</v>
      </c>
      <c r="E158" s="20">
        <f>SUM(E154:E157)</f>
        <v>23</v>
      </c>
      <c r="F158" s="16"/>
      <c r="G158" s="20"/>
      <c r="H158" s="20">
        <f>SUM(H154:H157)</f>
        <v>2135</v>
      </c>
      <c r="I158" s="20">
        <f>SUM(I154:I157)</f>
        <v>300008</v>
      </c>
      <c r="J158" s="70">
        <v>3</v>
      </c>
      <c r="K158" s="7"/>
    </row>
    <row r="159" spans="2:11" x14ac:dyDescent="0.25">
      <c r="B159" s="95" t="s">
        <v>35</v>
      </c>
      <c r="C159" s="96" t="s">
        <v>33</v>
      </c>
      <c r="D159" s="97">
        <v>8</v>
      </c>
      <c r="E159" s="98">
        <v>2</v>
      </c>
      <c r="F159" s="99">
        <v>16</v>
      </c>
      <c r="G159" s="98">
        <v>128</v>
      </c>
      <c r="H159" s="99">
        <v>130</v>
      </c>
      <c r="I159" s="100">
        <v>16640</v>
      </c>
      <c r="J159" s="98">
        <v>1</v>
      </c>
      <c r="K159" s="3"/>
    </row>
    <row r="160" spans="2:11" x14ac:dyDescent="0.25">
      <c r="B160" s="27" t="s">
        <v>35</v>
      </c>
      <c r="C160" s="28" t="s">
        <v>33</v>
      </c>
      <c r="D160" s="1">
        <v>33</v>
      </c>
      <c r="E160" s="50">
        <v>0</v>
      </c>
      <c r="F160" s="1">
        <v>16</v>
      </c>
      <c r="G160" s="50">
        <v>135</v>
      </c>
      <c r="H160" s="1">
        <v>528</v>
      </c>
      <c r="I160" s="77">
        <v>71280</v>
      </c>
      <c r="J160" s="50">
        <v>1</v>
      </c>
      <c r="K160" s="3"/>
    </row>
    <row r="161" spans="2:11" x14ac:dyDescent="0.25">
      <c r="B161" s="25" t="s">
        <v>16</v>
      </c>
      <c r="C161" s="43" t="s">
        <v>33</v>
      </c>
      <c r="D161" s="1">
        <v>27</v>
      </c>
      <c r="E161" s="50">
        <v>2</v>
      </c>
      <c r="F161" s="1">
        <v>20</v>
      </c>
      <c r="G161" s="50">
        <v>140</v>
      </c>
      <c r="H161" s="1">
        <v>542</v>
      </c>
      <c r="I161" s="77">
        <f t="shared" ref="I161:I167" si="3">G161*H161</f>
        <v>75880</v>
      </c>
      <c r="J161" s="50">
        <v>2</v>
      </c>
      <c r="K161" s="3"/>
    </row>
    <row r="162" spans="2:11" x14ac:dyDescent="0.25">
      <c r="B162" s="27" t="s">
        <v>15</v>
      </c>
      <c r="C162" s="28" t="s">
        <v>33</v>
      </c>
      <c r="D162" s="1">
        <v>20</v>
      </c>
      <c r="E162" s="50"/>
      <c r="F162" s="1">
        <v>16</v>
      </c>
      <c r="G162" s="50">
        <v>135</v>
      </c>
      <c r="H162" s="1">
        <v>320</v>
      </c>
      <c r="I162" s="77">
        <f t="shared" si="3"/>
        <v>43200</v>
      </c>
      <c r="J162" s="50">
        <v>2</v>
      </c>
      <c r="K162" s="3"/>
    </row>
    <row r="163" spans="2:11" x14ac:dyDescent="0.25">
      <c r="B163" s="27" t="s">
        <v>15</v>
      </c>
      <c r="C163" s="28" t="s">
        <v>33</v>
      </c>
      <c r="D163" s="1">
        <v>16</v>
      </c>
      <c r="E163" s="50">
        <v>11</v>
      </c>
      <c r="F163" s="1">
        <v>12</v>
      </c>
      <c r="G163" s="50">
        <v>135</v>
      </c>
      <c r="H163" s="1">
        <v>203</v>
      </c>
      <c r="I163" s="77">
        <f t="shared" si="3"/>
        <v>27405</v>
      </c>
      <c r="J163" s="50">
        <v>2</v>
      </c>
      <c r="K163" s="3"/>
    </row>
    <row r="164" spans="2:11" x14ac:dyDescent="0.25">
      <c r="B164" s="27" t="s">
        <v>15</v>
      </c>
      <c r="C164" s="28" t="s">
        <v>33</v>
      </c>
      <c r="D164" s="1">
        <v>10</v>
      </c>
      <c r="E164" s="50">
        <v>13</v>
      </c>
      <c r="F164" s="1">
        <v>16</v>
      </c>
      <c r="G164" s="50">
        <v>140</v>
      </c>
      <c r="H164" s="1">
        <v>173</v>
      </c>
      <c r="I164" s="77">
        <f>G164*H164</f>
        <v>24220</v>
      </c>
      <c r="J164" s="50">
        <v>2</v>
      </c>
      <c r="K164" s="3"/>
    </row>
    <row r="165" spans="2:11" x14ac:dyDescent="0.25">
      <c r="B165" s="27" t="s">
        <v>15</v>
      </c>
      <c r="C165" s="28" t="s">
        <v>33</v>
      </c>
      <c r="D165" s="1">
        <v>34</v>
      </c>
      <c r="E165" s="50">
        <v>2</v>
      </c>
      <c r="F165" s="1">
        <v>16</v>
      </c>
      <c r="G165" s="50">
        <v>128</v>
      </c>
      <c r="H165" s="1">
        <v>546</v>
      </c>
      <c r="I165" s="77">
        <f t="shared" si="3"/>
        <v>69888</v>
      </c>
      <c r="J165" s="50">
        <v>3</v>
      </c>
      <c r="K165" s="3"/>
    </row>
    <row r="166" spans="2:11" s="11" customFormat="1" x14ac:dyDescent="0.25">
      <c r="B166" s="27" t="s">
        <v>15</v>
      </c>
      <c r="C166" s="28" t="s">
        <v>33</v>
      </c>
      <c r="D166" s="1">
        <v>3</v>
      </c>
      <c r="E166" s="50"/>
      <c r="F166" s="1">
        <v>16</v>
      </c>
      <c r="G166" s="50">
        <v>136</v>
      </c>
      <c r="H166" s="1">
        <v>48</v>
      </c>
      <c r="I166" s="77">
        <f t="shared" si="3"/>
        <v>6528</v>
      </c>
      <c r="J166" s="50">
        <v>3</v>
      </c>
      <c r="K166" s="3"/>
    </row>
    <row r="167" spans="2:11" x14ac:dyDescent="0.25">
      <c r="B167" s="27" t="s">
        <v>15</v>
      </c>
      <c r="C167" s="28" t="s">
        <v>33</v>
      </c>
      <c r="D167" s="1">
        <v>31</v>
      </c>
      <c r="E167" s="50">
        <v>2</v>
      </c>
      <c r="F167" s="1">
        <v>16</v>
      </c>
      <c r="G167" s="50">
        <v>128</v>
      </c>
      <c r="H167" s="1">
        <v>498</v>
      </c>
      <c r="I167" s="77">
        <f t="shared" si="3"/>
        <v>63744</v>
      </c>
      <c r="J167" s="50">
        <v>3</v>
      </c>
    </row>
    <row r="168" spans="2:11" x14ac:dyDescent="0.25">
      <c r="B168" s="27" t="s">
        <v>15</v>
      </c>
      <c r="C168" s="28" t="s">
        <v>33</v>
      </c>
      <c r="D168" s="1">
        <v>33</v>
      </c>
      <c r="E168" s="50">
        <v>11</v>
      </c>
      <c r="F168" s="1">
        <v>16</v>
      </c>
      <c r="G168" s="50">
        <v>135</v>
      </c>
      <c r="H168" s="1">
        <v>539</v>
      </c>
      <c r="I168" s="77">
        <f>G168*H168</f>
        <v>72765</v>
      </c>
      <c r="J168" s="50">
        <v>3</v>
      </c>
      <c r="K168" s="3"/>
    </row>
    <row r="169" spans="2:11" ht="15.75" thickBot="1" x14ac:dyDescent="0.3">
      <c r="B169" s="27" t="s">
        <v>15</v>
      </c>
      <c r="C169" s="28" t="s">
        <v>33</v>
      </c>
      <c r="D169" s="1">
        <v>23</v>
      </c>
      <c r="E169" s="50">
        <v>3</v>
      </c>
      <c r="F169" s="1">
        <v>16</v>
      </c>
      <c r="G169" s="50">
        <v>136</v>
      </c>
      <c r="H169" s="1">
        <v>371</v>
      </c>
      <c r="I169" s="77">
        <f>G169*H169</f>
        <v>50456</v>
      </c>
      <c r="J169" s="50">
        <v>2</v>
      </c>
      <c r="K169" s="3"/>
    </row>
    <row r="170" spans="2:11" ht="15.75" thickBot="1" x14ac:dyDescent="0.3">
      <c r="B170" s="78"/>
      <c r="C170" s="79"/>
      <c r="D170" s="48">
        <f>SUM(D159:D169)</f>
        <v>238</v>
      </c>
      <c r="E170" s="20">
        <f>SUM(E159:E169)</f>
        <v>46</v>
      </c>
      <c r="F170" s="72"/>
      <c r="G170" s="70"/>
      <c r="H170" s="15">
        <f>SUM(H159:H169)</f>
        <v>3898</v>
      </c>
      <c r="I170" s="20">
        <f>SUM(I159:I169)</f>
        <v>522006</v>
      </c>
      <c r="J170" s="70"/>
      <c r="K170" s="3"/>
    </row>
    <row r="171" spans="2:11" x14ac:dyDescent="0.25">
      <c r="B171" s="88" t="s">
        <v>16</v>
      </c>
      <c r="C171" s="89" t="s">
        <v>18</v>
      </c>
      <c r="D171" s="90">
        <v>26</v>
      </c>
      <c r="E171" s="91">
        <v>14</v>
      </c>
      <c r="F171" s="90">
        <v>20</v>
      </c>
      <c r="G171" s="91">
        <v>162</v>
      </c>
      <c r="H171" s="90">
        <v>534</v>
      </c>
      <c r="I171" s="92">
        <f t="shared" ref="I171:I177" si="4">G171*H171</f>
        <v>86508</v>
      </c>
      <c r="J171" s="90">
        <v>2</v>
      </c>
      <c r="K171" s="3"/>
    </row>
    <row r="172" spans="2:11" x14ac:dyDescent="0.25">
      <c r="B172" s="27" t="s">
        <v>16</v>
      </c>
      <c r="C172" t="s">
        <v>18</v>
      </c>
      <c r="D172" s="50">
        <v>26</v>
      </c>
      <c r="E172" s="1">
        <v>14</v>
      </c>
      <c r="F172" s="50">
        <v>20</v>
      </c>
      <c r="G172" s="1">
        <v>162</v>
      </c>
      <c r="H172" s="50">
        <v>534</v>
      </c>
      <c r="I172" s="67">
        <f t="shared" si="4"/>
        <v>86508</v>
      </c>
      <c r="J172" s="50">
        <v>2</v>
      </c>
      <c r="K172" s="3"/>
    </row>
    <row r="173" spans="2:11" x14ac:dyDescent="0.25">
      <c r="B173" s="27" t="s">
        <v>16</v>
      </c>
      <c r="C173" t="s">
        <v>18</v>
      </c>
      <c r="D173" s="50">
        <v>16</v>
      </c>
      <c r="E173" s="80">
        <v>13</v>
      </c>
      <c r="F173" s="81">
        <v>20</v>
      </c>
      <c r="G173" s="1">
        <v>162</v>
      </c>
      <c r="H173" s="50">
        <v>333</v>
      </c>
      <c r="I173" s="67">
        <f t="shared" si="4"/>
        <v>53946</v>
      </c>
      <c r="J173" s="50">
        <v>2</v>
      </c>
      <c r="K173" s="3"/>
    </row>
    <row r="174" spans="2:11" x14ac:dyDescent="0.25">
      <c r="B174" s="27" t="s">
        <v>16</v>
      </c>
      <c r="C174" t="s">
        <v>18</v>
      </c>
      <c r="D174" s="50">
        <v>0</v>
      </c>
      <c r="E174" s="1">
        <v>1</v>
      </c>
      <c r="F174" s="50">
        <v>0</v>
      </c>
      <c r="G174" s="1">
        <v>159</v>
      </c>
      <c r="H174" s="50">
        <v>1</v>
      </c>
      <c r="I174" s="67">
        <f t="shared" si="4"/>
        <v>159</v>
      </c>
      <c r="J174" s="50">
        <v>2</v>
      </c>
      <c r="K174" s="3"/>
    </row>
    <row r="175" spans="2:11" x14ac:dyDescent="0.25">
      <c r="B175" s="27" t="s">
        <v>46</v>
      </c>
      <c r="C175" t="s">
        <v>18</v>
      </c>
      <c r="D175" s="50">
        <v>33</v>
      </c>
      <c r="E175" s="1">
        <v>6</v>
      </c>
      <c r="F175" s="50">
        <v>16</v>
      </c>
      <c r="G175" s="1">
        <v>162</v>
      </c>
      <c r="H175" s="50">
        <v>534</v>
      </c>
      <c r="I175" s="67">
        <f t="shared" si="4"/>
        <v>86508</v>
      </c>
      <c r="J175" s="50">
        <v>1</v>
      </c>
      <c r="K175" s="3"/>
    </row>
    <row r="176" spans="2:11" x14ac:dyDescent="0.25">
      <c r="B176" s="27" t="s">
        <v>46</v>
      </c>
      <c r="C176" t="s">
        <v>18</v>
      </c>
      <c r="D176" s="50">
        <v>24</v>
      </c>
      <c r="E176" s="1">
        <v>0</v>
      </c>
      <c r="F176" s="50">
        <v>16</v>
      </c>
      <c r="G176" s="1">
        <v>162</v>
      </c>
      <c r="H176" s="50">
        <v>384</v>
      </c>
      <c r="I176" s="67">
        <f t="shared" si="4"/>
        <v>62208</v>
      </c>
      <c r="J176" s="50">
        <v>2</v>
      </c>
    </row>
    <row r="177" spans="2:11" ht="15.75" thickBot="1" x14ac:dyDescent="0.3">
      <c r="B177" s="27" t="s">
        <v>46</v>
      </c>
      <c r="C177" t="s">
        <v>18</v>
      </c>
      <c r="D177" s="50">
        <v>12</v>
      </c>
      <c r="E177" s="1">
        <v>6</v>
      </c>
      <c r="F177" s="50">
        <v>12</v>
      </c>
      <c r="G177" s="1">
        <v>162</v>
      </c>
      <c r="H177" s="50">
        <v>150</v>
      </c>
      <c r="I177" s="67">
        <f t="shared" si="4"/>
        <v>24300</v>
      </c>
      <c r="J177" s="50">
        <v>2</v>
      </c>
      <c r="K177" s="3"/>
    </row>
    <row r="178" spans="2:11" ht="15.75" thickBot="1" x14ac:dyDescent="0.3">
      <c r="B178" s="13"/>
      <c r="C178" s="14"/>
      <c r="D178" s="20">
        <f>SUM(D171:D177)</f>
        <v>137</v>
      </c>
      <c r="E178" s="15">
        <f>SUM(E171:E177)</f>
        <v>54</v>
      </c>
      <c r="F178" s="20"/>
      <c r="G178" s="15"/>
      <c r="H178" s="20">
        <f>SUM(H171:H177)</f>
        <v>2470</v>
      </c>
      <c r="I178" s="15">
        <f>SUM(I171:I177)</f>
        <v>400137</v>
      </c>
      <c r="J178" s="20"/>
      <c r="K178" s="3"/>
    </row>
    <row r="179" spans="2:11" x14ac:dyDescent="0.25">
      <c r="B179" s="93" t="s">
        <v>16</v>
      </c>
      <c r="C179" s="94" t="s">
        <v>14</v>
      </c>
      <c r="D179" s="90">
        <v>33</v>
      </c>
      <c r="E179" s="91">
        <v>6</v>
      </c>
      <c r="F179" s="90">
        <v>16</v>
      </c>
      <c r="G179" s="91">
        <v>144</v>
      </c>
      <c r="H179" s="90">
        <v>534</v>
      </c>
      <c r="I179" s="92">
        <f t="shared" ref="I179:I187" si="5">G179*H179</f>
        <v>76896</v>
      </c>
      <c r="J179" s="90">
        <v>1</v>
      </c>
      <c r="K179" s="3"/>
    </row>
    <row r="180" spans="2:11" x14ac:dyDescent="0.25">
      <c r="B180" s="25" t="s">
        <v>16</v>
      </c>
      <c r="C180" s="71" t="s">
        <v>14</v>
      </c>
      <c r="D180" s="50">
        <v>26</v>
      </c>
      <c r="E180" s="1">
        <v>12</v>
      </c>
      <c r="F180" s="50">
        <v>20</v>
      </c>
      <c r="G180" s="1">
        <v>144</v>
      </c>
      <c r="H180" s="50">
        <v>532</v>
      </c>
      <c r="I180" s="67">
        <f t="shared" si="5"/>
        <v>76608</v>
      </c>
      <c r="J180" s="50">
        <v>2</v>
      </c>
      <c r="K180" s="3"/>
    </row>
    <row r="181" spans="2:11" x14ac:dyDescent="0.25">
      <c r="B181" s="27" t="s">
        <v>16</v>
      </c>
      <c r="C181" t="s">
        <v>14</v>
      </c>
      <c r="D181" s="50">
        <v>25</v>
      </c>
      <c r="E181" s="1">
        <v>19</v>
      </c>
      <c r="F181" s="50">
        <v>20</v>
      </c>
      <c r="G181" s="1">
        <v>154</v>
      </c>
      <c r="H181" s="50">
        <v>519</v>
      </c>
      <c r="I181" s="67">
        <f t="shared" si="5"/>
        <v>79926</v>
      </c>
      <c r="J181" s="50">
        <v>2</v>
      </c>
      <c r="K181" s="3"/>
    </row>
    <row r="182" spans="2:11" x14ac:dyDescent="0.25">
      <c r="B182" s="27" t="s">
        <v>16</v>
      </c>
      <c r="C182" t="s">
        <v>14</v>
      </c>
      <c r="D182" s="50">
        <v>8</v>
      </c>
      <c r="E182" s="1">
        <v>0</v>
      </c>
      <c r="F182" s="50">
        <v>20</v>
      </c>
      <c r="G182" s="1">
        <v>144</v>
      </c>
      <c r="H182" s="50">
        <v>160</v>
      </c>
      <c r="I182" s="67">
        <f t="shared" si="5"/>
        <v>23040</v>
      </c>
      <c r="J182" s="50">
        <v>2</v>
      </c>
      <c r="K182" s="3"/>
    </row>
    <row r="183" spans="2:11" x14ac:dyDescent="0.25">
      <c r="B183" s="27" t="s">
        <v>16</v>
      </c>
      <c r="C183" t="s">
        <v>14</v>
      </c>
      <c r="D183" s="50">
        <v>0</v>
      </c>
      <c r="E183" s="1">
        <v>1</v>
      </c>
      <c r="F183" s="50">
        <v>0</v>
      </c>
      <c r="G183" s="1">
        <v>122</v>
      </c>
      <c r="H183" s="50">
        <v>1</v>
      </c>
      <c r="I183" s="67">
        <f t="shared" si="5"/>
        <v>122</v>
      </c>
      <c r="J183" s="50">
        <v>2</v>
      </c>
      <c r="K183" s="3"/>
    </row>
    <row r="184" spans="2:11" x14ac:dyDescent="0.25">
      <c r="B184" s="27" t="s">
        <v>16</v>
      </c>
      <c r="C184" t="s">
        <v>14</v>
      </c>
      <c r="D184" s="50">
        <v>34</v>
      </c>
      <c r="E184" s="1">
        <v>1</v>
      </c>
      <c r="F184" s="50">
        <v>16</v>
      </c>
      <c r="G184" s="1">
        <v>154</v>
      </c>
      <c r="H184" s="50">
        <v>545</v>
      </c>
      <c r="I184" s="67">
        <f t="shared" si="5"/>
        <v>83930</v>
      </c>
      <c r="J184" s="50">
        <v>3</v>
      </c>
      <c r="K184" s="3"/>
    </row>
    <row r="185" spans="2:11" x14ac:dyDescent="0.25">
      <c r="B185" s="27" t="s">
        <v>15</v>
      </c>
      <c r="C185" t="s">
        <v>14</v>
      </c>
      <c r="D185" s="50">
        <v>33</v>
      </c>
      <c r="E185" s="1"/>
      <c r="F185" s="50">
        <v>16</v>
      </c>
      <c r="G185" s="1">
        <v>144</v>
      </c>
      <c r="H185" s="50">
        <v>528</v>
      </c>
      <c r="I185" s="67">
        <f t="shared" si="5"/>
        <v>76032</v>
      </c>
      <c r="J185" s="50">
        <v>1</v>
      </c>
    </row>
    <row r="186" spans="2:11" ht="15.75" customHeight="1" x14ac:dyDescent="0.25">
      <c r="B186" s="27" t="s">
        <v>15</v>
      </c>
      <c r="C186" t="s">
        <v>14</v>
      </c>
      <c r="D186" s="50">
        <v>1</v>
      </c>
      <c r="E186" s="1">
        <v>8</v>
      </c>
      <c r="F186" s="50">
        <v>20</v>
      </c>
      <c r="G186" s="1">
        <v>140</v>
      </c>
      <c r="H186" s="50">
        <v>28</v>
      </c>
      <c r="I186" s="67">
        <f t="shared" si="5"/>
        <v>3920</v>
      </c>
      <c r="J186" s="50">
        <v>2</v>
      </c>
      <c r="K186" s="3"/>
    </row>
    <row r="187" spans="2:11" ht="15.75" customHeight="1" thickBot="1" x14ac:dyDescent="0.3">
      <c r="B187" s="27" t="s">
        <v>15</v>
      </c>
      <c r="C187" t="s">
        <v>14</v>
      </c>
      <c r="D187" s="50">
        <v>34</v>
      </c>
      <c r="E187" s="1">
        <v>1</v>
      </c>
      <c r="F187" s="50">
        <v>16</v>
      </c>
      <c r="G187" s="1">
        <v>140</v>
      </c>
      <c r="H187" s="50">
        <v>545</v>
      </c>
      <c r="I187" s="67">
        <f t="shared" si="5"/>
        <v>76300</v>
      </c>
      <c r="J187" s="50">
        <v>2</v>
      </c>
      <c r="K187" s="3"/>
    </row>
    <row r="188" spans="2:11" ht="15.75" thickBot="1" x14ac:dyDescent="0.3">
      <c r="B188" s="68"/>
      <c r="C188" s="69"/>
      <c r="D188" s="20">
        <f>SUM(D179:D187)</f>
        <v>194</v>
      </c>
      <c r="E188" s="20">
        <f>SUM(E179:E187)</f>
        <v>48</v>
      </c>
      <c r="F188" s="70"/>
      <c r="G188" s="72"/>
      <c r="H188" s="20">
        <f>SUM(H179:H187)</f>
        <v>3392</v>
      </c>
      <c r="I188" s="20">
        <f>SUM(I179:I187)</f>
        <v>496774</v>
      </c>
      <c r="J188" s="70"/>
      <c r="K188" s="3"/>
    </row>
    <row r="189" spans="2:11" x14ac:dyDescent="0.25">
      <c r="B189" s="93" t="s">
        <v>16</v>
      </c>
      <c r="C189" s="94" t="s">
        <v>17</v>
      </c>
      <c r="D189" s="90">
        <v>33</v>
      </c>
      <c r="E189" s="91">
        <v>9</v>
      </c>
      <c r="F189" s="90">
        <v>16</v>
      </c>
      <c r="G189" s="91">
        <v>142</v>
      </c>
      <c r="H189" s="90">
        <v>537</v>
      </c>
      <c r="I189" s="92">
        <f t="shared" ref="I189:I194" si="6">G189*H189</f>
        <v>76254</v>
      </c>
      <c r="J189" s="90">
        <v>1</v>
      </c>
      <c r="K189" s="3"/>
    </row>
    <row r="190" spans="2:11" x14ac:dyDescent="0.25">
      <c r="B190" s="25" t="s">
        <v>16</v>
      </c>
      <c r="C190" s="71" t="s">
        <v>17</v>
      </c>
      <c r="D190" s="50">
        <v>26</v>
      </c>
      <c r="E190" s="1">
        <v>14</v>
      </c>
      <c r="F190" s="50">
        <v>20</v>
      </c>
      <c r="G190" s="1">
        <v>140</v>
      </c>
      <c r="H190" s="50">
        <v>534</v>
      </c>
      <c r="I190" s="67">
        <f t="shared" si="6"/>
        <v>74760</v>
      </c>
      <c r="J190" s="50">
        <v>2</v>
      </c>
      <c r="K190" s="3"/>
    </row>
    <row r="191" spans="2:11" x14ac:dyDescent="0.25">
      <c r="B191" s="27" t="s">
        <v>16</v>
      </c>
      <c r="C191" t="s">
        <v>17</v>
      </c>
      <c r="D191" s="50">
        <v>29</v>
      </c>
      <c r="E191" s="1"/>
      <c r="F191" s="50">
        <v>16</v>
      </c>
      <c r="G191" s="1">
        <v>142</v>
      </c>
      <c r="H191" s="50">
        <f>F191*D191</f>
        <v>464</v>
      </c>
      <c r="I191" s="67">
        <f t="shared" si="6"/>
        <v>65888</v>
      </c>
      <c r="J191" s="50">
        <v>3</v>
      </c>
      <c r="K191" s="3"/>
    </row>
    <row r="192" spans="2:11" x14ac:dyDescent="0.25">
      <c r="B192" s="27" t="s">
        <v>16</v>
      </c>
      <c r="C192" t="s">
        <v>17</v>
      </c>
      <c r="D192" s="50">
        <v>4</v>
      </c>
      <c r="E192" s="1">
        <v>7</v>
      </c>
      <c r="F192" s="50">
        <v>12</v>
      </c>
      <c r="G192" s="1">
        <v>142</v>
      </c>
      <c r="H192" s="50">
        <v>55</v>
      </c>
      <c r="I192" s="67">
        <f t="shared" si="6"/>
        <v>7810</v>
      </c>
      <c r="J192" s="50">
        <v>3</v>
      </c>
      <c r="K192" s="3"/>
    </row>
    <row r="193" spans="2:11" x14ac:dyDescent="0.25">
      <c r="B193" s="27" t="s">
        <v>16</v>
      </c>
      <c r="C193" t="s">
        <v>17</v>
      </c>
      <c r="D193" s="50">
        <v>11</v>
      </c>
      <c r="E193" s="1">
        <v>5</v>
      </c>
      <c r="F193" s="50">
        <v>16</v>
      </c>
      <c r="G193" s="1">
        <v>140</v>
      </c>
      <c r="H193" s="50">
        <v>181</v>
      </c>
      <c r="I193" s="67">
        <f t="shared" si="6"/>
        <v>25340</v>
      </c>
      <c r="J193" s="50">
        <v>2</v>
      </c>
      <c r="K193" s="3"/>
    </row>
    <row r="194" spans="2:11" x14ac:dyDescent="0.25">
      <c r="B194" s="27" t="s">
        <v>16</v>
      </c>
      <c r="C194" t="s">
        <v>17</v>
      </c>
      <c r="D194" s="50">
        <v>33</v>
      </c>
      <c r="E194" s="1">
        <v>2</v>
      </c>
      <c r="F194" s="50">
        <v>16</v>
      </c>
      <c r="G194" s="1">
        <v>142</v>
      </c>
      <c r="H194" s="50">
        <v>530</v>
      </c>
      <c r="I194" s="67">
        <f t="shared" si="6"/>
        <v>75260</v>
      </c>
      <c r="J194" s="50">
        <v>3</v>
      </c>
    </row>
    <row r="195" spans="2:11" ht="15.75" thickBot="1" x14ac:dyDescent="0.3">
      <c r="B195" s="27" t="s">
        <v>16</v>
      </c>
      <c r="C195" t="s">
        <v>17</v>
      </c>
      <c r="D195" s="50">
        <v>33</v>
      </c>
      <c r="E195" s="1">
        <v>14</v>
      </c>
      <c r="F195" s="50">
        <v>16</v>
      </c>
      <c r="G195" s="1">
        <v>142</v>
      </c>
      <c r="H195" s="50">
        <v>542</v>
      </c>
      <c r="I195" s="67">
        <f>G195*H195</f>
        <v>76964</v>
      </c>
      <c r="J195" s="50">
        <v>3</v>
      </c>
    </row>
    <row r="196" spans="2:11" ht="15.75" thickBot="1" x14ac:dyDescent="0.3">
      <c r="B196" s="68"/>
      <c r="C196" s="69"/>
      <c r="D196" s="20">
        <f>SUM(D189:D195)</f>
        <v>169</v>
      </c>
      <c r="E196" s="15">
        <f>SUM(E189:E195)</f>
        <v>51</v>
      </c>
      <c r="F196" s="70"/>
      <c r="G196" s="72"/>
      <c r="H196" s="20">
        <f>SUM(H189:H195)</f>
        <v>2843</v>
      </c>
      <c r="I196" s="15">
        <f>SUM(I189:I195)</f>
        <v>402276</v>
      </c>
      <c r="J196" s="70"/>
    </row>
    <row r="197" spans="2:11" x14ac:dyDescent="0.25">
      <c r="B197" s="93" t="s">
        <v>19</v>
      </c>
      <c r="C197" s="94" t="s">
        <v>20</v>
      </c>
      <c r="D197" s="90">
        <v>0</v>
      </c>
      <c r="E197" s="91">
        <v>6</v>
      </c>
      <c r="F197" s="90">
        <v>0</v>
      </c>
      <c r="G197" s="91">
        <v>1000</v>
      </c>
      <c r="H197" s="90">
        <v>6</v>
      </c>
      <c r="I197" s="92">
        <f>G197*H197</f>
        <v>6000</v>
      </c>
      <c r="J197" s="90">
        <v>1</v>
      </c>
    </row>
    <row r="198" spans="2:11" x14ac:dyDescent="0.25">
      <c r="B198" s="27" t="s">
        <v>19</v>
      </c>
      <c r="C198" t="s">
        <v>20</v>
      </c>
      <c r="D198" s="50">
        <v>7</v>
      </c>
      <c r="E198" s="1">
        <v>0</v>
      </c>
      <c r="F198" s="50">
        <v>25</v>
      </c>
      <c r="G198" s="1">
        <v>1000</v>
      </c>
      <c r="H198" s="50">
        <v>175</v>
      </c>
      <c r="I198" s="67">
        <f>G198*H198</f>
        <v>175000</v>
      </c>
      <c r="J198" s="50">
        <v>2</v>
      </c>
    </row>
    <row r="199" spans="2:11" ht="15.75" thickBot="1" x14ac:dyDescent="0.3">
      <c r="B199" s="27" t="s">
        <v>19</v>
      </c>
      <c r="C199" t="s">
        <v>20</v>
      </c>
      <c r="D199" s="50">
        <v>8</v>
      </c>
      <c r="E199" s="1">
        <v>9</v>
      </c>
      <c r="F199" s="50">
        <v>25</v>
      </c>
      <c r="G199" s="1">
        <v>1200</v>
      </c>
      <c r="H199" s="50">
        <v>209</v>
      </c>
      <c r="I199" s="1">
        <f>G199*H199</f>
        <v>250800</v>
      </c>
      <c r="J199" s="50">
        <v>2</v>
      </c>
    </row>
    <row r="200" spans="2:11" ht="24.75" customHeight="1" thickBot="1" x14ac:dyDescent="0.3">
      <c r="B200" s="68"/>
      <c r="C200" s="69"/>
      <c r="D200" s="20">
        <f>SUM(D197:D197)</f>
        <v>0</v>
      </c>
      <c r="E200" s="15">
        <f>SUM(E197:E197)</f>
        <v>6</v>
      </c>
      <c r="F200" s="20"/>
      <c r="G200" s="15"/>
      <c r="H200" s="20">
        <f>SUM(H197:H199)</f>
        <v>390</v>
      </c>
      <c r="I200" s="15">
        <f>SUM(I197:I199)</f>
        <v>431800</v>
      </c>
      <c r="J200" s="20"/>
    </row>
    <row r="201" spans="2:11" x14ac:dyDescent="0.25">
      <c r="B201" s="93" t="s">
        <v>2</v>
      </c>
      <c r="C201" s="94" t="s">
        <v>22</v>
      </c>
      <c r="D201" s="90">
        <v>9</v>
      </c>
      <c r="E201" s="91">
        <v>1</v>
      </c>
      <c r="F201" s="90">
        <v>20</v>
      </c>
      <c r="G201" s="91">
        <v>1100</v>
      </c>
      <c r="H201" s="90">
        <v>181</v>
      </c>
      <c r="I201" s="92">
        <f>G201*H201</f>
        <v>199100</v>
      </c>
      <c r="J201" s="90">
        <v>2</v>
      </c>
    </row>
    <row r="202" spans="2:11" x14ac:dyDescent="0.25">
      <c r="B202" s="27" t="s">
        <v>2</v>
      </c>
      <c r="C202" t="s">
        <v>22</v>
      </c>
      <c r="D202" s="50">
        <v>0</v>
      </c>
      <c r="E202" s="1">
        <v>1</v>
      </c>
      <c r="F202" s="50">
        <v>0</v>
      </c>
      <c r="G202" s="1">
        <v>900</v>
      </c>
      <c r="H202" s="50">
        <v>1</v>
      </c>
      <c r="I202" s="67">
        <f>G202*H202</f>
        <v>900</v>
      </c>
      <c r="J202" s="50">
        <v>2</v>
      </c>
    </row>
    <row r="203" spans="2:11" ht="15.75" thickBot="1" x14ac:dyDescent="0.3">
      <c r="B203" s="27" t="s">
        <v>2</v>
      </c>
      <c r="C203" t="s">
        <v>22</v>
      </c>
      <c r="D203" s="50">
        <v>2</v>
      </c>
      <c r="E203" s="1">
        <v>0</v>
      </c>
      <c r="F203" s="50">
        <v>30</v>
      </c>
      <c r="G203" s="1">
        <v>1000</v>
      </c>
      <c r="H203" s="50">
        <v>60</v>
      </c>
      <c r="I203" s="67">
        <f>G203*H203</f>
        <v>60000</v>
      </c>
      <c r="J203" s="50">
        <v>2</v>
      </c>
    </row>
    <row r="204" spans="2:11" ht="32.25" customHeight="1" thickBot="1" x14ac:dyDescent="0.3">
      <c r="B204" s="68"/>
      <c r="C204" s="69"/>
      <c r="D204" s="20">
        <f>SUM(D201:D203)</f>
        <v>11</v>
      </c>
      <c r="E204" s="15">
        <f>SUM(E201:E203)</f>
        <v>2</v>
      </c>
      <c r="F204" s="70"/>
      <c r="G204" s="72"/>
      <c r="H204" s="20">
        <f>SUM(H201:H203)</f>
        <v>242</v>
      </c>
      <c r="I204" s="15">
        <f>SUM(I201:I203)</f>
        <v>260000</v>
      </c>
      <c r="J204" s="70"/>
    </row>
    <row r="205" spans="2:11" ht="15.75" thickBot="1" x14ac:dyDescent="0.3">
      <c r="B205" s="88" t="s">
        <v>47</v>
      </c>
      <c r="C205" s="89" t="s">
        <v>61</v>
      </c>
      <c r="D205" s="90">
        <v>9</v>
      </c>
      <c r="E205" s="91">
        <v>18</v>
      </c>
      <c r="F205" s="90">
        <v>30</v>
      </c>
      <c r="G205" s="91">
        <v>900</v>
      </c>
      <c r="H205" s="90">
        <v>288</v>
      </c>
      <c r="I205" s="91">
        <v>259200</v>
      </c>
      <c r="J205" s="90">
        <v>1</v>
      </c>
    </row>
    <row r="206" spans="2:11" ht="15.75" thickBot="1" x14ac:dyDescent="0.3">
      <c r="B206" s="68"/>
      <c r="C206" s="69"/>
      <c r="D206" s="20">
        <v>9</v>
      </c>
      <c r="E206" s="15">
        <v>18</v>
      </c>
      <c r="F206" s="20"/>
      <c r="G206" s="15"/>
      <c r="H206" s="20">
        <v>288</v>
      </c>
      <c r="I206" s="15">
        <v>259200</v>
      </c>
      <c r="J206" s="70"/>
    </row>
    <row r="207" spans="2:11" ht="29.25" customHeight="1" x14ac:dyDescent="0.25">
      <c r="B207" s="31" t="s">
        <v>2</v>
      </c>
      <c r="C207" s="73" t="s">
        <v>23</v>
      </c>
      <c r="D207" s="50">
        <v>9</v>
      </c>
      <c r="E207" s="1">
        <v>6</v>
      </c>
      <c r="F207" s="50">
        <v>25</v>
      </c>
      <c r="G207" s="1">
        <v>1299</v>
      </c>
      <c r="H207" s="50">
        <v>231</v>
      </c>
      <c r="I207" s="67">
        <v>300000</v>
      </c>
      <c r="J207" s="50">
        <v>2</v>
      </c>
    </row>
    <row r="208" spans="2:11" ht="36.75" customHeight="1" thickBot="1" x14ac:dyDescent="0.3">
      <c r="B208" s="27" t="s">
        <v>2</v>
      </c>
      <c r="C208" t="s">
        <v>23</v>
      </c>
      <c r="D208" s="50">
        <v>8</v>
      </c>
      <c r="E208" s="1">
        <v>10</v>
      </c>
      <c r="F208" s="50">
        <v>30</v>
      </c>
      <c r="G208" s="1">
        <v>800</v>
      </c>
      <c r="H208" s="50">
        <v>250</v>
      </c>
      <c r="I208" s="67">
        <f>G208*H208</f>
        <v>200000</v>
      </c>
      <c r="J208" s="50">
        <v>2</v>
      </c>
    </row>
    <row r="209" spans="2:11" ht="15.75" thickBot="1" x14ac:dyDescent="0.3">
      <c r="B209" s="68"/>
      <c r="C209" s="69"/>
      <c r="D209" s="20">
        <f>SUM(D207:D208)</f>
        <v>17</v>
      </c>
      <c r="E209" s="15">
        <f>SUM(E207:E208)</f>
        <v>16</v>
      </c>
      <c r="F209" s="70"/>
      <c r="G209" s="72"/>
      <c r="H209" s="20">
        <f>SUM(H207:H208)</f>
        <v>481</v>
      </c>
      <c r="I209" s="15">
        <f>SUM(I207:I208)</f>
        <v>500000</v>
      </c>
      <c r="J209" s="70"/>
    </row>
    <row r="210" spans="2:11" ht="15.75" thickBot="1" x14ac:dyDescent="0.3">
      <c r="B210" s="93" t="s">
        <v>45</v>
      </c>
      <c r="C210" s="94" t="s">
        <v>36</v>
      </c>
      <c r="D210" s="90">
        <v>0</v>
      </c>
      <c r="E210" s="91">
        <v>1</v>
      </c>
      <c r="F210" s="90">
        <v>0</v>
      </c>
      <c r="G210" s="91">
        <v>900</v>
      </c>
      <c r="H210" s="90">
        <v>1</v>
      </c>
      <c r="I210" s="92">
        <v>900</v>
      </c>
      <c r="J210" s="90">
        <v>1</v>
      </c>
    </row>
    <row r="211" spans="2:11" ht="15.75" thickBot="1" x14ac:dyDescent="0.3">
      <c r="B211" s="68"/>
      <c r="C211" s="69"/>
      <c r="D211" s="20">
        <v>0</v>
      </c>
      <c r="E211" s="15">
        <v>1</v>
      </c>
      <c r="F211" s="70"/>
      <c r="G211" s="72"/>
      <c r="H211" s="20">
        <v>1</v>
      </c>
      <c r="I211" s="15">
        <v>900</v>
      </c>
      <c r="J211" s="82"/>
    </row>
    <row r="212" spans="2:11" x14ac:dyDescent="0.25">
      <c r="B212" s="27" t="s">
        <v>53</v>
      </c>
      <c r="C212" t="s">
        <v>54</v>
      </c>
      <c r="D212" s="50">
        <v>4</v>
      </c>
      <c r="E212" s="1">
        <v>3</v>
      </c>
      <c r="F212" s="50">
        <v>25</v>
      </c>
      <c r="G212" s="1">
        <v>1250</v>
      </c>
      <c r="H212" s="50">
        <v>103</v>
      </c>
      <c r="I212" s="67">
        <f>G212*H212</f>
        <v>128750</v>
      </c>
      <c r="J212" s="50">
        <v>1</v>
      </c>
    </row>
    <row r="213" spans="2:11" x14ac:dyDescent="0.25">
      <c r="B213" s="27" t="s">
        <v>53</v>
      </c>
      <c r="C213" t="s">
        <v>54</v>
      </c>
      <c r="D213" s="50">
        <v>1</v>
      </c>
      <c r="E213" s="1">
        <v>30</v>
      </c>
      <c r="F213" s="50">
        <v>30</v>
      </c>
      <c r="G213" s="1">
        <v>1200</v>
      </c>
      <c r="H213" s="50">
        <v>30</v>
      </c>
      <c r="I213" s="67">
        <f>G213*H213</f>
        <v>36000</v>
      </c>
      <c r="J213" s="50">
        <v>1</v>
      </c>
    </row>
    <row r="214" spans="2:11" x14ac:dyDescent="0.25">
      <c r="B214" s="27" t="s">
        <v>53</v>
      </c>
      <c r="C214" t="s">
        <v>54</v>
      </c>
      <c r="D214" s="50">
        <v>1</v>
      </c>
      <c r="E214" s="1">
        <v>29</v>
      </c>
      <c r="F214" s="50">
        <v>29</v>
      </c>
      <c r="G214" s="1">
        <v>1200</v>
      </c>
      <c r="H214" s="50">
        <v>29</v>
      </c>
      <c r="I214" s="67">
        <f>G214*H214</f>
        <v>34800</v>
      </c>
      <c r="J214" s="50">
        <v>1</v>
      </c>
    </row>
    <row r="215" spans="2:11" ht="24" customHeight="1" thickBot="1" x14ac:dyDescent="0.3">
      <c r="B215" s="27" t="s">
        <v>53</v>
      </c>
      <c r="C215" t="s">
        <v>54</v>
      </c>
      <c r="D215" s="50"/>
      <c r="E215" s="1"/>
      <c r="F215" s="50"/>
      <c r="G215" s="1"/>
      <c r="H215" s="50">
        <v>1</v>
      </c>
      <c r="I215" s="67">
        <v>500</v>
      </c>
      <c r="J215" s="50">
        <v>1</v>
      </c>
    </row>
    <row r="216" spans="2:11" ht="15.75" thickBot="1" x14ac:dyDescent="0.3">
      <c r="B216" s="68"/>
      <c r="C216" s="69"/>
      <c r="D216" s="20">
        <f>SUM(D212:D215)</f>
        <v>6</v>
      </c>
      <c r="E216" s="15">
        <f>SUM(E212:E215)</f>
        <v>62</v>
      </c>
      <c r="F216" s="20"/>
      <c r="G216" s="15"/>
      <c r="H216" s="20">
        <f>SUM(H212:H215)</f>
        <v>163</v>
      </c>
      <c r="I216" s="20">
        <f>SUM(I212:I215)</f>
        <v>200050</v>
      </c>
      <c r="J216" s="20"/>
    </row>
    <row r="217" spans="2:11" ht="15.75" thickBot="1" x14ac:dyDescent="0.3">
      <c r="B217" s="93" t="s">
        <v>53</v>
      </c>
      <c r="C217" s="94" t="s">
        <v>59</v>
      </c>
      <c r="D217" s="90">
        <v>5</v>
      </c>
      <c r="E217" s="91">
        <v>23</v>
      </c>
      <c r="F217" s="90">
        <v>25</v>
      </c>
      <c r="G217" s="91">
        <v>1100</v>
      </c>
      <c r="H217" s="90">
        <v>148</v>
      </c>
      <c r="I217" s="92">
        <f>G217*H217</f>
        <v>162800</v>
      </c>
      <c r="J217" s="90">
        <v>3</v>
      </c>
    </row>
    <row r="218" spans="2:11" ht="15.75" thickBot="1" x14ac:dyDescent="0.3">
      <c r="B218" s="68"/>
      <c r="C218" s="69"/>
      <c r="D218" s="20">
        <v>5</v>
      </c>
      <c r="E218" s="15">
        <v>23</v>
      </c>
      <c r="F218" s="20"/>
      <c r="G218" s="15"/>
      <c r="H218" s="20">
        <v>148</v>
      </c>
      <c r="I218" s="15">
        <v>162800</v>
      </c>
      <c r="J218" s="70"/>
    </row>
    <row r="219" spans="2:11" x14ac:dyDescent="0.25">
      <c r="B219" s="93" t="s">
        <v>53</v>
      </c>
      <c r="C219" s="94" t="s">
        <v>58</v>
      </c>
      <c r="D219" s="90">
        <v>16</v>
      </c>
      <c r="E219" s="91"/>
      <c r="F219" s="90">
        <v>25</v>
      </c>
      <c r="G219" s="91">
        <v>1000</v>
      </c>
      <c r="H219" s="90">
        <v>400</v>
      </c>
      <c r="I219" s="92">
        <f>G219*H219</f>
        <v>400000</v>
      </c>
      <c r="J219" s="90">
        <v>3</v>
      </c>
    </row>
    <row r="220" spans="2:11" ht="15.75" thickBot="1" x14ac:dyDescent="0.3">
      <c r="B220" s="27" t="s">
        <v>53</v>
      </c>
      <c r="C220" t="s">
        <v>58</v>
      </c>
      <c r="D220" s="50">
        <v>15</v>
      </c>
      <c r="E220" s="1"/>
      <c r="F220" s="50">
        <v>20</v>
      </c>
      <c r="G220" s="1">
        <v>1000</v>
      </c>
      <c r="H220" s="50">
        <v>300</v>
      </c>
      <c r="I220" s="67">
        <f>G220*H220</f>
        <v>300000</v>
      </c>
      <c r="J220" s="50">
        <v>3</v>
      </c>
    </row>
    <row r="221" spans="2:11" ht="15.75" thickBot="1" x14ac:dyDescent="0.3">
      <c r="B221" s="68"/>
      <c r="C221" s="69"/>
      <c r="D221" s="20">
        <f>SUM(D219:D220)</f>
        <v>31</v>
      </c>
      <c r="E221" s="15">
        <v>0</v>
      </c>
      <c r="F221" s="20"/>
      <c r="G221" s="15"/>
      <c r="H221" s="20">
        <f>SUM(H219:H220)</f>
        <v>700</v>
      </c>
      <c r="I221" s="15">
        <f>SUM(I219:I220)</f>
        <v>700000</v>
      </c>
      <c r="J221" s="70"/>
    </row>
    <row r="222" spans="2:11" s="9" customFormat="1" x14ac:dyDescent="0.25">
      <c r="B222" s="7"/>
      <c r="C222" s="7"/>
      <c r="D222" s="42"/>
      <c r="E222" s="42"/>
      <c r="F222" s="3"/>
      <c r="G222" s="3"/>
      <c r="H222" s="42"/>
      <c r="I222" s="42"/>
      <c r="J222" s="7"/>
      <c r="K222" s="7"/>
    </row>
    <row r="223" spans="2:11" s="9" customFormat="1" x14ac:dyDescent="0.25">
      <c r="B223" s="7"/>
      <c r="C223" s="7"/>
      <c r="D223" s="42"/>
      <c r="E223" s="42"/>
      <c r="F223" s="3"/>
      <c r="G223" s="3"/>
      <c r="H223" s="42"/>
      <c r="I223" s="42"/>
      <c r="J223" s="7"/>
      <c r="K223" s="7"/>
    </row>
    <row r="224" spans="2:11" x14ac:dyDescent="0.25">
      <c r="C224" s="8"/>
    </row>
    <row r="225" spans="2:4" x14ac:dyDescent="0.25">
      <c r="C225" s="8"/>
    </row>
    <row r="228" spans="2:4" x14ac:dyDescent="0.25">
      <c r="B228" s="4"/>
      <c r="D228" s="6"/>
    </row>
    <row r="229" spans="2:4" x14ac:dyDescent="0.25">
      <c r="C229" s="4"/>
      <c r="D229" s="4"/>
    </row>
    <row r="230" spans="2:4" x14ac:dyDescent="0.25">
      <c r="C230" s="17"/>
    </row>
    <row r="231" spans="2:4" x14ac:dyDescent="0.25">
      <c r="C231" s="17"/>
    </row>
    <row r="232" spans="2:4" x14ac:dyDescent="0.25">
      <c r="C232" s="17"/>
    </row>
  </sheetData>
  <sortState xmlns:xlrd2="http://schemas.microsoft.com/office/spreadsheetml/2017/richdata2" ref="B201:J210">
    <sortCondition ref="C201:C210"/>
  </sortState>
  <mergeCells count="2">
    <mergeCell ref="H7:I7"/>
    <mergeCell ref="H13:I13"/>
  </mergeCells>
  <printOptions gridLines="1"/>
  <pageMargins left="0.25" right="0.25" top="0.75" bottom="0.75" header="0.3" footer="0.3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FINAL</vt:lpstr>
      <vt:lpstr>FINAL!Print_Titles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2021-04-21T23:14:32Z</cp:lastPrinted>
  <dcterms:created xsi:type="dcterms:W3CDTF">2020-09-17T16:08:36Z</dcterms:created>
  <dcterms:modified xsi:type="dcterms:W3CDTF">2021-06-19T01:28:54Z</dcterms:modified>
</cp:coreProperties>
</file>